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872" activeTab="7"/>
  </bookViews>
  <sheets>
    <sheet name="ведом" sheetId="1" r:id="rId1"/>
    <sheet name="разделы" sheetId="2" r:id="rId2"/>
    <sheet name="програм" sheetId="3" r:id="rId3"/>
    <sheet name="капы" sheetId="4" r:id="rId4"/>
    <sheet name="капы по объектам" sheetId="5" r:id="rId5"/>
    <sheet name="дотация" sheetId="6" r:id="rId6"/>
    <sheet name="дороги" sheetId="7" r:id="rId7"/>
    <sheet name="иные" sheetId="8" r:id="rId8"/>
  </sheets>
  <definedNames>
    <definedName name="_xlnm.Print_Titles" localSheetId="0">'ведом'!$10:$11</definedName>
    <definedName name="_xlnm.Print_Titles" localSheetId="2">'програм'!$9:$10</definedName>
    <definedName name="_xlnm.Print_Titles" localSheetId="1">'разделы'!$9:$10</definedName>
    <definedName name="_xlnm.Print_Area" localSheetId="0">'ведом'!$A$1:$O$574</definedName>
    <definedName name="_xlnm.Print_Area" localSheetId="2">'програм'!$A$1:$L$382</definedName>
    <definedName name="_xlnm.Print_Area" localSheetId="1">'разделы'!$A$1:$L$511</definedName>
  </definedNames>
  <calcPr fullCalcOnLoad="1"/>
</workbook>
</file>

<file path=xl/sharedStrings.xml><?xml version="1.0" encoding="utf-8"?>
<sst xmlns="http://schemas.openxmlformats.org/spreadsheetml/2006/main" count="6326" uniqueCount="1032">
  <si>
    <t>Основное мероприятие "Патриотическое воспитание граждан"</t>
  </si>
  <si>
    <t xml:space="preserve"> 05 3 01 29990</t>
  </si>
  <si>
    <t xml:space="preserve"> 05 3 00 00000</t>
  </si>
  <si>
    <t xml:space="preserve"> 05 4 00 00000</t>
  </si>
  <si>
    <t xml:space="preserve"> 05 4 01 </t>
  </si>
  <si>
    <t xml:space="preserve"> 05 4 01 29990</t>
  </si>
  <si>
    <t>Подпрограмма "Развитие добровольческого (волонтерского) движения" муниципальной программы  Краснояружского района "Развитие физической культуры, спорта и молодёжного движения в Краснояружском районе"</t>
  </si>
  <si>
    <t>Основное мероприятие "Развитие добровольческого (волонтерского) движения"</t>
  </si>
  <si>
    <t>Наименование заказчиков, отраслей, объектов</t>
  </si>
  <si>
    <t>местный бюджет</t>
  </si>
  <si>
    <t>Областной бюджет</t>
  </si>
  <si>
    <t xml:space="preserve"> 2019 год</t>
  </si>
  <si>
    <t xml:space="preserve"> 2021 год</t>
  </si>
  <si>
    <t>ВСЕГО</t>
  </si>
  <si>
    <t>Капитальный ремонт МДОУ "Краснояружский детский сад общеразвивающего вида"</t>
  </si>
  <si>
    <t>Выкуп ЛОС Вязовская СОШ</t>
  </si>
  <si>
    <t>Капитальный ремонт фасада здания МДОУ "Краснояружский центр развития ребенка - детский сад"</t>
  </si>
  <si>
    <t>Капитальный ремонт спортивного зала                         МОУ «Теребренская ООШ» Краснояружского  района</t>
  </si>
  <si>
    <t>Капитальный ремонт МОУ "Сергиевская СОШ"</t>
  </si>
  <si>
    <t>Капитальный ремонт  центра народного творчества, п.Красная Яруга Краснояружского района</t>
  </si>
  <si>
    <t>Капитальный ремонт Дома культуры в с.Вязовое Краснояружского района</t>
  </si>
  <si>
    <t>Капитальный  ремонт стадиона "Центральный" 
п. Красная Яруга, ул. Победы, 1 "Б"</t>
  </si>
  <si>
    <t>Другие вопросы в области национальной безопасности и правоохранительной деятельности</t>
  </si>
  <si>
    <t xml:space="preserve"> 01 2</t>
  </si>
  <si>
    <t>Поддержка внедрения систем видеонаблюдения в общественных местах (Закупка товаров, работ и услуг для государственных (муниципальных) нужд)</t>
  </si>
  <si>
    <t>01 2 03 20380</t>
  </si>
  <si>
    <t>Основное мероприятие "Поддержка внедрения систем видеонаблюдения в общественных местах"</t>
  </si>
  <si>
    <t xml:space="preserve"> 01 2 03</t>
  </si>
  <si>
    <t>Основное мероприятие "Реализация общеобразовательных программ дошкольного образования"</t>
  </si>
  <si>
    <t>Реализация прав граждан на получение общедоступного и бесплатного дошкольного образования в муниципальных дошкольных образовательных учреждениях (организациях) (Предоставление субсидий бюджетным, автономным учреждениям и иным некоммерческим организациям)</t>
  </si>
  <si>
    <t xml:space="preserve"> 02 2 </t>
  </si>
  <si>
    <t xml:space="preserve"> 02 2 01 </t>
  </si>
  <si>
    <t>Расходы по предоставлению государственного стандарта общего образования (Предоставление субсидий бюджетным, автономным учреждениям и иным некоммерческим организациям)</t>
  </si>
  <si>
    <t>Организация предоставления ежемесячных денежных компенсаций расходов по оплате жилищно-коммунальных услуг (Закупка товаров, работ и услуг для государственных (муниципальных) нужд)</t>
  </si>
  <si>
    <t xml:space="preserve"> 02 5 05 </t>
  </si>
  <si>
    <t>Основное мероприятие "Социальная поддержка педагогических работников"</t>
  </si>
  <si>
    <t xml:space="preserve"> 02 5 02 </t>
  </si>
  <si>
    <t>Основное мероприятие "Финансовое обеспечение структурных подразделений органов исполнительной власти и прочих учреждений (организаций) в сфере образования"</t>
  </si>
  <si>
    <t xml:space="preserve"> 02 5 04 </t>
  </si>
  <si>
    <t>Мероприятия (Закупка товаров, работ и услуг для государственных (муниципальных) нужд)</t>
  </si>
  <si>
    <t>Основное мероприятие "Реализация мероприятий в сфере образования"</t>
  </si>
  <si>
    <t>Основное мероприятие "Обеспечение функций органов власти"</t>
  </si>
  <si>
    <t xml:space="preserve"> 03 3 </t>
  </si>
  <si>
    <t xml:space="preserve"> 03 3 01 </t>
  </si>
  <si>
    <t>Основное мероприятие "Комплектование книжных фондов библиотек"</t>
  </si>
  <si>
    <t xml:space="preserve"> 04 2 </t>
  </si>
  <si>
    <t xml:space="preserve"> 04 2 01 </t>
  </si>
  <si>
    <t>№ п/п</t>
  </si>
  <si>
    <t>Государственная поддержка муниципальных учреждений культуры и их работников</t>
  </si>
  <si>
    <t>Государственная поддержка отрасли культуры (на государственную поддержку муниципальных учреждений культуры) (Закупка товаров, работ и услуг для государственных (муниципальных) нужд)</t>
  </si>
  <si>
    <t>Обеспечение предоставления муниципальных услуг с использованием современных информационных и телекоммуникационных технологий</t>
  </si>
  <si>
    <t xml:space="preserve"> 06 1 02 </t>
  </si>
  <si>
    <t xml:space="preserve"> 06 1 02 L5110</t>
  </si>
  <si>
    <t xml:space="preserve">  06 1 03 </t>
  </si>
  <si>
    <t>Основное мероприятие "Проведение комплексных  кадастровых работ"</t>
  </si>
  <si>
    <t>Основное мероприятие "Проведение независимой оценки объектов муниципального имущества"</t>
  </si>
  <si>
    <t>06 1 03 27300</t>
  </si>
  <si>
    <t>Проведение независимой оценки объектов муниципального имущества (Закупка товаров, работ и услуг для государственных (муниципальных) нужд)</t>
  </si>
  <si>
    <t xml:space="preserve"> 10 1 01</t>
  </si>
  <si>
    <t xml:space="preserve"> 10 1</t>
  </si>
  <si>
    <t xml:space="preserve">  04 1 02</t>
  </si>
  <si>
    <t>Обеспечение функций органов местного самоуправления  (Социальное обеспечение и иные выплаты населению)</t>
  </si>
  <si>
    <t>Проведение выборов в законодательные (представительные) органы местного самоуправления (Социальное обеспечение и иные выплаты населению)</t>
  </si>
  <si>
    <t>Под-раздел</t>
  </si>
  <si>
    <t>Управление финансов и бюджетной политики администрации Краснояружского района</t>
  </si>
  <si>
    <t>861</t>
  </si>
  <si>
    <t>Резервные фонды</t>
  </si>
  <si>
    <t>99 9 00 21020</t>
  </si>
  <si>
    <t>630</t>
  </si>
  <si>
    <t>Средства массовой информации</t>
  </si>
  <si>
    <t>Основное мероприятие "Реализация мероприятий по обеспечению населения чистой питьевой водой"</t>
  </si>
  <si>
    <t>Основное мероприятие "Организация наружного освещения населённых пунктов"</t>
  </si>
  <si>
    <t xml:space="preserve"> 07 1 02 </t>
  </si>
  <si>
    <t xml:space="preserve">Организация наружного освещения населённых пунктов (Закупка товаров, работ и услуг для государственных (муниципальных) нужд) </t>
  </si>
  <si>
    <t xml:space="preserve"> 05 </t>
  </si>
  <si>
    <t xml:space="preserve"> 05 1 01 </t>
  </si>
  <si>
    <t xml:space="preserve"> 05 1 </t>
  </si>
  <si>
    <t>Дорожное хозяйство (дорожные фонды)</t>
  </si>
  <si>
    <t>500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</si>
  <si>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</si>
  <si>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</si>
  <si>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</si>
  <si>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</si>
  <si>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400</t>
  </si>
  <si>
    <t xml:space="preserve">  02 3 03 </t>
  </si>
  <si>
    <t>Капитальный ремонт объектов муниципальной собственности</t>
  </si>
  <si>
    <t>04 5 05 L5194</t>
  </si>
  <si>
    <t>Основное мероприятие "Развитие инфраструктуры системы дополнительного образования"</t>
  </si>
  <si>
    <t>Капитальный ремонт объектов муниципальной собственности (Иные бюджетные ассигнования)</t>
  </si>
  <si>
    <t>Капитальный ремонт памятника архитектуры п.Красная Яруга ул.Театральная 7</t>
  </si>
  <si>
    <t>02 3 03 72120</t>
  </si>
  <si>
    <t>Организация предоставления отдельных мер социальной защиты населения (Социальное обеспечение и иные выплаты населению)</t>
  </si>
  <si>
    <t>04 5 05 R5194</t>
  </si>
  <si>
    <t>Поддержка отрасли культуры (на государственную поддержку муниципальных учреждений культуры) (Закупка товаров, работ и услуг для государственных (муниципальных) нужд)</t>
  </si>
  <si>
    <t>03 1 01 74620</t>
  </si>
  <si>
    <t>Распределение иных межбюджетных трансфертов, передаваемых бюджетам сельских поселений на содержание и ремонт автомобильных дорог общего пользования местного значения на 2019 год и плановый период 2020 и 2021 годов</t>
  </si>
  <si>
    <t>Содержание ребёнка в семье опекуна и приёмной семье, а также вознаграждение, причитающееся приёмному родителю  (Закупка товаров, работ и услуг для государственных (муниципальных) нужд)</t>
  </si>
  <si>
    <t>Осуществление полномочий в области охраны труда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</si>
  <si>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07 1 00 00000</t>
  </si>
  <si>
    <t>99 9 00 70110</t>
  </si>
  <si>
    <t>99 9 00 80110</t>
  </si>
  <si>
    <t xml:space="preserve"> 99 </t>
  </si>
  <si>
    <t xml:space="preserve"> 99 9 </t>
  </si>
  <si>
    <t>Реализация функций органов власти Краснояружского района</t>
  </si>
  <si>
    <t>Иные непрограммные мероприятия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</si>
  <si>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</si>
  <si>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Охрана окружающей среды</t>
  </si>
  <si>
    <t>Другие вопросы в области охраны окружающей среды</t>
  </si>
  <si>
    <t>Обеспечение деятельности (оказание услуг) государственных (муниципальных) учреждений (организаций) (Закупка товаров, работ и услуг для государственных (муниципальных) нужд)</t>
  </si>
  <si>
    <t>Выплаты ежемесячных денежных компенсаций расходов на уплату взноса на капитальный ремонт общего имущества в многоквартирном доме лицам, достигшим возраста семидесяти и восьмидесяти лет  (Социальное обеспечение и иные выплаты населению)</t>
  </si>
  <si>
    <t>Приложение  10</t>
  </si>
  <si>
    <t>Колотиловское сельское поселение</t>
  </si>
  <si>
    <t xml:space="preserve">Сергиевское сельское поселение </t>
  </si>
  <si>
    <t>Теребренское сельское поселение</t>
  </si>
  <si>
    <t xml:space="preserve"> 13 1</t>
  </si>
  <si>
    <t xml:space="preserve"> 13 1 01 </t>
  </si>
  <si>
    <t>13 1 01 71420</t>
  </si>
  <si>
    <t>Подпрограмма «Развитие общественного самоуправления в районе»</t>
  </si>
  <si>
    <t>Муниципальная программа Краснояружского района «Развитие территориального общественного самоуправления в муниципальном образовании "Краснояружский район»</t>
  </si>
  <si>
    <t>Основное мероприятие "Развитие территориального общественного самоуправления на территориях городского и сельских поселений района"</t>
  </si>
  <si>
    <t>Приложение 9</t>
  </si>
  <si>
    <t>Распределение дотаций на выравнивание бюджетной обеспеченности поселений на 2019 год и на плановый период 2020 и 2021 годов</t>
  </si>
  <si>
    <t>Обеспечение функций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</si>
  <si>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06 0 00 00000</t>
  </si>
  <si>
    <t>Постановка на кадастровый учет земельных участков и объектов недвижимости, предусмотренных для дальнейшей реализации под инвестиционные проекты (Закупка товаров, работ и услуг для государственных (муниципальных) нужд)</t>
  </si>
  <si>
    <t>Обеспечение права граждан на социальное обслуживание  (Закупка товаров, работ и услуг для государственных (муниципальных) нужд)</t>
  </si>
  <si>
    <t>05 1 00 00000</t>
  </si>
  <si>
    <t>2021 год</t>
  </si>
  <si>
    <t xml:space="preserve"> 06 1 </t>
  </si>
  <si>
    <t>Основное мероприятие "Постановка на кадастровый учет земельных участков и объектов недвижимости, предусмотренных для дальнейшей реализации под инвестиционные проекты"</t>
  </si>
  <si>
    <t xml:space="preserve">Оказание содействия достижению целевых показателей реализации региональных программ развития агропромышленного комплекса в рамках возмещения части процентной ставки по долгосрочным, среднесрочным и краткосрочным кредитам, взятым малыми формами хозяйствования (Субсидии юридическим лицам (кроме некоммерческих организаций) индивидуальным предпринимателям, физическим лицам) </t>
  </si>
  <si>
    <t>09 1 01 73720</t>
  </si>
  <si>
    <t>Организация транспортного обслуживания населения (Закупка товаров, работ и услуг для государственных (муниципальных) нужд)</t>
  </si>
  <si>
    <t>Компенсация потерь в доходах организациям автомобильного транспорта, осуществляющим перевозки по льготным тарифам (Закупка товаров, работ и услуг для государственных (муниципальных) нужд)</t>
  </si>
  <si>
    <t>Организация транспортного обслуживания населения в пригородном межмуниципальном сообщении (Закупка товаров, работ и услуг для государственных (муниципальных) нужд)</t>
  </si>
  <si>
    <t>99 9 00 22110</t>
  </si>
  <si>
    <t xml:space="preserve">                </t>
  </si>
  <si>
    <t>Мероприятия по обеспечению населения чистой питьевой водой (Закупка товаров, работ и услуг для государственных (муниципальных) нужд)</t>
  </si>
  <si>
    <t>Реализация мероприятий по управлениюмуниципальной собственностью, кадастровой оценке, землеустройству и землепользованию (Закупка товаров, работ и услуг для государственных (муниципальных) нужд)</t>
  </si>
  <si>
    <t>Реализация мероприятий по управлению муниципальной собственностью, кадастровой оценке, землеустройству и землепользованию (Закупка товаров, работ и услуг для государственных (муниципальных) нужд)</t>
  </si>
  <si>
    <t>99 9 00 27460</t>
  </si>
  <si>
    <t>999 00 27460</t>
  </si>
  <si>
    <t>Распределение иных межбюджетных трансфертов, передаваемых бюджетам городского и сельских поселений для компенсации дополнительных расходов, возникших в результате решений, принятых органами власти другого уровня на 2019 год и плановый период 2020 года</t>
  </si>
  <si>
    <t xml:space="preserve"> 05 3</t>
  </si>
  <si>
    <t xml:space="preserve"> 05 4 </t>
  </si>
  <si>
    <t xml:space="preserve"> 08 1 03 72110</t>
  </si>
  <si>
    <t>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(Капитальные вложения в объекты государственной и муниципальной собственности)</t>
  </si>
  <si>
    <t>13</t>
  </si>
  <si>
    <t>Другие общегосударственные вопросы</t>
  </si>
  <si>
    <t>Осуществление переданных полномочий Российской Федерации по государственной регистрации актов гражданского состояния  (Социальное обеспечение и иные выплаты населению)</t>
  </si>
  <si>
    <t>Мероприятия по управлению муниципальной собственностью, кадастровой оценке, землеустройству и землепользованию (Межбюджетные трансферты)</t>
  </si>
  <si>
    <t xml:space="preserve"> 05 3 </t>
  </si>
  <si>
    <t xml:space="preserve"> 05 4</t>
  </si>
  <si>
    <t>Непрограммная часть</t>
  </si>
  <si>
    <t>Расходы на предоставление общедоступного и бесплатного дошкольного образования в муниципальных дошкольных образовательных учреждениях (организациях) (Закупка товаров, работ и услуг для государственных (муниципальных) нужд)</t>
  </si>
  <si>
    <t>Повышение квалификации, профессиональная подготовка и переподготовка кадров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</si>
  <si>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</si>
  <si>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02 5 04 29990</t>
  </si>
  <si>
    <t>Вознаграждение, причитающееся приёмному родителю  (Социальное обеспечение и иные выплаты населению)</t>
  </si>
  <si>
    <t>03 3 02 72890</t>
  </si>
  <si>
    <t>Обеспечение функций  органов местного самоуправления  (Социальное обеспечение и иные выплаты населению)</t>
  </si>
  <si>
    <t>Обеспечение функций  органов местного самоуправления  (Иные бюджетные ассигнования)</t>
  </si>
  <si>
    <t>Проведение выборов в законодательные (представительные) органы местного самоуправления (Закупка товаров, работ и услуг для государственных (муниципальных) нужд)</t>
  </si>
  <si>
    <t>99 9 00 00770</t>
  </si>
  <si>
    <t xml:space="preserve"> 06 2</t>
  </si>
  <si>
    <t xml:space="preserve"> 06 2 01</t>
  </si>
  <si>
    <t xml:space="preserve"> 09 1 01 73720</t>
  </si>
  <si>
    <t xml:space="preserve">  02 1 04 </t>
  </si>
  <si>
    <t>02 1 04  22110</t>
  </si>
  <si>
    <t>02 1 04  72120</t>
  </si>
  <si>
    <t xml:space="preserve"> 04 3 04 71120</t>
  </si>
  <si>
    <t>Повышение квалификации, профессиональная подготовка и  переподготовка кадров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</si>
  <si>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 (Социальное обеспечение и иные выплаты населению)</t>
  </si>
  <si>
    <t xml:space="preserve"> 04 1 02 21440</t>
  </si>
  <si>
    <t xml:space="preserve"> 06 1 00 00000</t>
  </si>
  <si>
    <t>Муниципальная программа Краснояружского района "Обеспечение безопасности жизнедеятельности населения Краснояружского района"</t>
  </si>
  <si>
    <t>Подпрограмма "Профилактика безнадзорности и правонарушений несовершеннолетних" муниципальной программы Краснояружского района "Обеспечение безопасности жизнедеятельности населения Краснояружского района "</t>
  </si>
  <si>
    <t>Подпрограмма "Улучшение инвестиционного климата" муниципальной программы Краснояружского района  "Развитие экономического потенциала и формирование благоприятного предпринимательского климата в Краснояружском районе"</t>
  </si>
  <si>
    <t>Подпрограмма "Развитие информационного общества" муниципальной программы Краснояружского района  "Развитие информационного общества в Краснояружском районе"</t>
  </si>
  <si>
    <t>Муниципальная программа Краснояружского района  "Развитие кадровой политики Краснояружского района"</t>
  </si>
  <si>
    <t>Подпрограмма "Развитие государственной гражданской и муниципальной службы" муниципальной программы Краснояружского района "Развитие кадровой политики Краснояружского района"</t>
  </si>
  <si>
    <t>Муниципальная программа Краснояружского района  "Социальная поддержка граждан в Краснояружском районе"</t>
  </si>
  <si>
    <t>Подпрограмма "Обеспечение защиты и реализация прав граждан и организаций в сфере государственной регистрации актов гражданского состояния"  муниципальной программы  Краснояружского района  "Социальная поддержка граждан в Краснояружском районе"</t>
  </si>
  <si>
    <t>Подпрограмма "Снижение рисков и смягчение последствий чрезвычайных ситуаций природного и техногенного характера, пожарная безопасность и защита населения" муниципальной программы Краснояружского района "Обеспечение безопасности жизнедеятельности населения Краснояружского района"</t>
  </si>
  <si>
    <t>Муниципальная программа Краснояружского района  "Развитие экономического потенциала и формирование благоприятного предпринимательского климата в Краснояружском районе"</t>
  </si>
  <si>
    <t>Подпрограмма "Улучшение условий и охраны труда" муниципальной программы Краснояружского района  "Развитие экономического потенциала и формирование благоприятного предпринимательского климата в Краснояружском районе "</t>
  </si>
  <si>
    <t>Муниципальная программа  Краснояружского района "Развитие сельского хозяйства и охрана окружающей среды в Краснояружском районе"</t>
  </si>
  <si>
    <t>Подпрограмма "Развитие растениеводства, животноводства и поддержка малых форм хозяйствования" муниципальной программы  Краснояружского района "Развитие сельского хозяйства и охрана окружающей среды в Краснояружском районе"</t>
  </si>
  <si>
    <t>Подпрограмма "Совершенствование и развитие транспортной системы" муниципальной программы  Краснояружского района "Совершенствование и развитие транспортной системы и дорожной сети Краснояружского района"</t>
  </si>
  <si>
    <t>Муниципальная программа  Краснояружского района "Совершенствование и развитие транспортной системы и дорожной сети Краснояружского района"</t>
  </si>
  <si>
    <t>Подпрограмма "Совершенствование и развитие дорожной сети" муниципальной программы Краснояружского района  "Совершенствование и развитие транспортной системы и дорожной сети Краснояружского района"</t>
  </si>
  <si>
    <t>Муниципальная программа Краснояружского района  "Развитие информационного общества в Краснояружском районе"</t>
  </si>
  <si>
    <t>Подпрограмма "Стимулирование развития жилищного строительства" муниципальной программы  Краснояружского района "Обеспечение доступным и комфортным жильём и коммунальными услугами жителей Краснояружского района"</t>
  </si>
  <si>
    <t>Муниципальная программа Краснояружского района  "Обеспечение доступным и комфортным жильём и коммунальными услугами жителей Краснояружского района"</t>
  </si>
  <si>
    <t>Подпрограмма "Создание условий для обеспечения населения качественными услугами жилищно-коммунального хозяйства" муниципальной программы Краснояружского района  "Обеспечение доступным и комфортным жильём и коммунальными услугами жителей Краснояружского района"</t>
  </si>
  <si>
    <t>Муниципальная программа Краснояружского района « Формирование современной городской среды в Краснояружском районе»</t>
  </si>
  <si>
    <t>Подпограмма "Повышение эффективности работы в сфере профилактики правонарушений и борьбы с преступностью" муниципальной программы Краснояружского района "Обеспечение безопасности жизнедеятельности населения Краснояружского района"</t>
  </si>
  <si>
    <t>Муниципальная программа Краснояружского района "Развитие образования Краснояружского района"</t>
  </si>
  <si>
    <t>Подпрограмма "Развитие общего образования" муниципальной программы Краснояружского района "Развитие образования Краснояружского района"</t>
  </si>
  <si>
    <t>Муниципальная программа Краснояружского района  "Развитие физической культуры, спорта и молодёжного движения в Краснояружском районе"</t>
  </si>
  <si>
    <t>Подпрограмма "Молодость Белгородчины" муниципальной программы  Краснояружского района "Развитие физической культуры, спорта и молодёжного движения в Краснояружском районе"</t>
  </si>
  <si>
    <t>Муниципальная программа Краснояружского района  "Развитие культуры и искусства в Краснояружском районе"</t>
  </si>
  <si>
    <t>Подпрограмма "Культурно-досуговая деятельность и народное творчество"  муниципальной программы  Краснояружского района "Развитие культуры и искусства в Краснояружском районе"</t>
  </si>
  <si>
    <t>Подпрограмма "Развитие мер социальной поддержки отдельных категорий граждан" муниципальной программы  Краснояружского района  "Социальная поддержка граждан в Краснояружском районе"</t>
  </si>
  <si>
    <t>Муниципальная программа Краснояружского района  "Обеспечение доступным и комфортным жильём и коммунальными услугами жителей Краснояружского район"</t>
  </si>
  <si>
    <t>Подпрограмма "Развитие физической культуры и массового спорта"  муниципальной программы  Краснояружского района "Развитие физической культуры, спорта и молодёжного движения в Краснояружском районе"</t>
  </si>
  <si>
    <t>Подпрограмма "Развитие дошкольного образования" муниципальной программы Краснояружского района "Развитие образования Краснояружского района"</t>
  </si>
  <si>
    <t>Подпрограмма "Развитие дополнительного образования детей" муниципальной программы Краснояружского района "Развитие образования Краснояружского района"</t>
  </si>
  <si>
    <t>Подпрограмма "Обеспечение и реализация муниципальной программы" муниципальной программы Краснояружского района "Развитие образования Краснояружского района"</t>
  </si>
  <si>
    <t>Подпрограмма "Профилактика немедицинского потребления наркотических средств и психотропных веществ" муниципальной программы Краснояружского района "Обеспечение безопасности жизнедеятельности населения Краснояружского района"</t>
  </si>
  <si>
    <t>Подпрограмма "Развитие системы оценки качества образования" муниципальной программы Краснояружского района "Развитие образования Краснояружского район"</t>
  </si>
  <si>
    <t>Подпрограмма "Социальная поддержка семьи и детей" муниципальной программы   Краснояружского района  "Социальная поддержка граждан в Краснояружском районе"</t>
  </si>
  <si>
    <t>Подпрограмма "Развитие библиотечного дела"  муниципальной программы  Краснояружского района "Развитие культуры и искусства в Краснояружском районе"</t>
  </si>
  <si>
    <t>Подпрограмма "Развитие музейного дела"  муниципальной программы  Краснояружского района "Развитие культуры и искусства в Краснояружском районе"</t>
  </si>
  <si>
    <t>Подпрограмма "Обеспечение и реализация муниципальной программы"  муниципальной программы  Краснояружского района "Развитие культуры и искусства в Краснояружском районе "</t>
  </si>
  <si>
    <t>Подпрогрмма "Модернизация и развитие социального обслуживания населения"  муниципальной программы  Краснояружского района  "Социальная поддержка граждан в Краснояружском районе"</t>
  </si>
  <si>
    <t>Подпрограмма "Повышение эффективности государственной поддержки социально ориентированных некоммерческих организаций"  муниципальной программы  Краснояружского района  "Социальная поддержка граждан в Краснояружском районе"</t>
  </si>
  <si>
    <t>Подпрограмма "Обеспечение и реализация муниципальной программы"муниципальной программы  Краснояружского района "Социальная поддержка граждан в Краснояружском районе"</t>
  </si>
  <si>
    <t>Подпрограмма "Профилактика безнадзорности и правонарушений несовершеннолетних" муниципальной программы Краснояружского района "Обеспечение безопасности жизнедеятельности населения Краснояружского района"</t>
  </si>
  <si>
    <t>Основное мероприятие "Обеспечение предоставления муниципальных услуг с использованием современных информационных и телекоммуникационных технологий"</t>
  </si>
  <si>
    <t>Подпрограмма "Снижение рисков и смягчение последствий чрезвычайных ситуаций природного и техногенного характера, пожарная безопасность и защита населения" муниципальной программы Краснояружского района "Обеспечение безопасности жизнедеятельности населения Краснояружского района "</t>
  </si>
  <si>
    <t>Муниципальная программа Краснояружского района  "Развитие экономического потенциала и формирование благоприятного предприни-мательского климата в Краснояружском районе "</t>
  </si>
  <si>
    <t>Подпрограмма "Улучшение условий и охраны труда" муниципальной программы Краснояружского района  "Развитие экономического потенциала и формирование благоприятного предпринимательского климата в Краснояружском районе"</t>
  </si>
  <si>
    <t>Подпрограмма "Создание условий для обеспечения населения качественными услугами жилищно-коммунального хозяйства" муниципальной программы Краснояружского района  "Обеспечение доступным и комфортным жильём и коммунальными услугами жителей Краснояружского района "</t>
  </si>
  <si>
    <t>Подпрограмма "Развитие дошкольного образо-вания" муниципальной программы Краснояружского района "Развитие образования Краснояружского района"</t>
  </si>
  <si>
    <t>Подпрограмма "Развитие дополнительного образования детей" муниципальной программы Краснояружского района "Развитие образования Краснояружского района "</t>
  </si>
  <si>
    <t>Муниципальная программа Краснояружского района  "Развитие физической культуры, спорта и молодёжного движения в Краснояружском районе "</t>
  </si>
  <si>
    <t>Подпрограмма "Молодость Белгородчины" муниципальной программы  Краснояружского района "Развитие физической культуры, спорта и молодёжного движения в Краснояружском районе "</t>
  </si>
  <si>
    <t>Подпрограмма "Профилактика немедицинского потребления наркотических средств и психотропных веществ" муниципальной программы Краснояружского района "Обеспечение безопасности жизнедеятельности населения Краснояружского района "</t>
  </si>
  <si>
    <t>Подпрограмма "Развитие системы оценки качества образования" муниципальной программы Краснояружского района "Развитие образования Краснояружского района"</t>
  </si>
  <si>
    <t>Подпрограмма "Обеспечение и реализация муниципальной программы"  муниципальной программы  Краснояружского района "Развитие культуры и искусства в Краснояружском районе"</t>
  </si>
  <si>
    <t>Подпрограмма "Обеспечение и реализация муниципальной программы" муниципальной программы Краснояружского района "Развитие образования Краснояружского района "</t>
  </si>
  <si>
    <t>Подпрограмма "Стимулирование развития жилищного строительства" муниципальной программы  Краснояружского района "Обеспечение доступным и комфортным жильём и коммунальными услугами жителей Краснояружского района "</t>
  </si>
  <si>
    <t>Подпрограмма "Развитие дошкольного образова-ния" муниципальной программы Краснояружского района "Развитие образования Краснояружского района"</t>
  </si>
  <si>
    <t>Подпрограмма "Обеспечение и реализация муниципальной программы"муниципальной программы  Краснояружского района "Социальная поддержка граждан в Краснояружском районе "</t>
  </si>
  <si>
    <t>Подпрограмма "Повышение эффективности работы в сфере профилактики правонарушений и борьбы с преступностью" муниципальной программы Краснояружского района "Обеспечение безопасности жизнедеятельности населения Краснояружского района"</t>
  </si>
  <si>
    <t xml:space="preserve">Подпрограмма " Развитие дошкольного образования" муниципальной программы Краснояружского района "Развитие образования Краснояружского района" </t>
  </si>
  <si>
    <t xml:space="preserve">Подпрограмма "Развитие общего образования" муниципальной программы Краснояружского района "Развитие образования Краснояружского района" </t>
  </si>
  <si>
    <t xml:space="preserve">Подпрограмма "Обеспечение и реализация муниципальной программы" муниципальной программы Краснояружского района "Развитие образования Краснояружского района" </t>
  </si>
  <si>
    <t>Муниципальная программа Краснояружского района "Социальная поддержка граждан в Краснояружском районе"</t>
  </si>
  <si>
    <t>Подпрограмма "Развитие мер социальной поддержки отдельных категорий граждан" муниципальной программы Краснояружского района "Социальная поддержка граждан в Краснояружском районе"</t>
  </si>
  <si>
    <t>Осуществление переданных полномочий Российской Федерации по предоставлению отдельных мер социальной поддержки граждан, подвергшихся радиации в рамках подпрограммы "Развитие мер социальной поддержки отдельных категорий граждан" муниципальной программы Краснояружского района "Социальная поддержка граждан в Краснояружском районе" (Закупка товаров, работ и услуг для государственных (муниципальных) нужд)</t>
  </si>
  <si>
    <t>Подпрограмма "Модернизация и развитие социального обслуживания населения" муниципальной программы Краснояружского района "Социальная поддержка граждан в Краснояружском районе"</t>
  </si>
  <si>
    <t>Обеспечение права граждан на социальное обслуживание в рамках подпрограммы "Модернизация и развитие социального обслуживания населения" муниципальной программы Краснояружского района "Социальная поддержка граждан в Краснояружском районе" (Предоставление субсидий бюджетным, автономным учреждениям и иным некоммерческим организациям)</t>
  </si>
  <si>
    <t>Подпрограмма "Повышение эффективности государственной поддержки социально ориентированных некоммерческих организаций"  муниципальной программы Краснояружского района "Социальная поддержка граждан в Краснояружском районе"</t>
  </si>
  <si>
    <t>Подпрограмма "Обеспечение и реализация муниципальной программы" муниципальной программы Краснояружского района "Социальная поддержка граждан в Краснояружском районе"</t>
  </si>
  <si>
    <t>Муниципальная программа Краснояружского района "Развитие культуры и искусства в Краснояружском районе"</t>
  </si>
  <si>
    <t xml:space="preserve">Подпрограмма "Развитие библиотечного дела"  муниципальной программы Краснояружского района "Развитие культуры и искусства в Краснояружском районе" </t>
  </si>
  <si>
    <t xml:space="preserve">Подпрограмма "Развитие музейного дела" муниципальной программы Краснояружского района "Развитие культуры и искусства в Краснояружском районе" </t>
  </si>
  <si>
    <t xml:space="preserve">Подпрограмма "Культурно-досуговая деятельность и народное творчество"  муниципальной программы Краснояружского района "Развитие культуры и искусства в Краснояружском районе" </t>
  </si>
  <si>
    <t xml:space="preserve">Подпрограмма "Обеспечение и реализация муниципальной программы"  муниципальной программы Краснояружского района "Развитие культуры и искусства в Краснояружском районе" </t>
  </si>
  <si>
    <t>Подпрограмма "Развитие физической культуры и массового спорта"  муниципальной программы Краснояружского района "Развитие физической культуры, спорта и молодёжного движения в Краснояружском районе"</t>
  </si>
  <si>
    <t>Муниципальная программа Краснояружского района "Развитие физической культуры, спорта и молодёжного движения в Краснояружском районе"</t>
  </si>
  <si>
    <t>Муниципальная программа Краснояружского района "Развитие экономического потенциала и формирование благоприятного предпринимательского климата в Краснояружском районе"</t>
  </si>
  <si>
    <t>Подпрограмма "Улучшение инвестиционного климата" муниципальной программы Краснояружского района  "Развитие экономического потенциала и формирование благоприятного предпринимательского климата в Краснояружском районе "</t>
  </si>
  <si>
    <t>Подпрограмма "Создание условий для обеспечения населения качественными услугами жилищно-коммунального хозяйства" муниципальной программы Краснояружского района "Обеспечение доступным и комфортным жильём и коммунальными услугами жителей Краснояружского района"</t>
  </si>
  <si>
    <t>Подпрограмма "Стимулирование развития жилищного строительства" муниципальной программы Краснояружского района "Обеспечение доступным и комфортным жильём и коммунальными услугами жителей Краснояружского района"</t>
  </si>
  <si>
    <t>Муниципальная программа "Совершенствование и развитие транспортной системы и дорожной сети Краснояружского района"</t>
  </si>
  <si>
    <t>Подпрограмма "Совершенствование и развитие дорожной сети" муниципальной программы Краснояружского района "Совершенствование и развитие транспортной системы и дорожной сети Краснояружского района "</t>
  </si>
  <si>
    <t>Подпрограмма "Совершенствование и развитие транспортной системы" муниципальной программы Краснояружского района "Совершенствование и развитие транспортной системы и дорожной сети Краснояружского района"</t>
  </si>
  <si>
    <t>Муниципальная программа Краснояружского района "Развитие сельского хозяйства и охрана окружающей среды в Краснояружском районе"</t>
  </si>
  <si>
    <t>Подпрограмма "Развитие растениеводства, животноводства и поддержка малых форм хозяйствования" муниципальной программы Краснояружского района "Развитие сельского хозяйства и охрана окружающей среды в Краснояружском районе "</t>
  </si>
  <si>
    <t>Муниципальная программа "Развитие информационного общества в Краснояружском районе"</t>
  </si>
  <si>
    <t>Подпрограмма "Развитие информационного общества" муниципальной программы Краснояружского района "Развитие информационного общества в Краснояружском районе"</t>
  </si>
  <si>
    <t>Муниципальная программа Краснояружского района «Развитие кадровой политики Краснояружского района»</t>
  </si>
  <si>
    <t>Подпрограмма обеспечение защиты и реализация прав граждан и организаций в сфере государственной регистрации актов гражданского состояния" муниципальной программы Краснояружского района "Социальная поддержка граждан в Краснояружском районе"</t>
  </si>
  <si>
    <t>Подпрограмма "Социальная поддержка семьи и детей" муниципальной программы Краснояружского района "Социальная поддержка граждан в Краснояружском районе"</t>
  </si>
  <si>
    <t>Подпрограмма "Улучшение условий и охрана труда" муниципальной программы Краснояружского района "Развитие экономического потенциала и формирование благоприятного предпринимательского климата в Краснояружском районе"</t>
  </si>
  <si>
    <t xml:space="preserve"> 09</t>
  </si>
  <si>
    <t xml:space="preserve"> 09 3 01 </t>
  </si>
  <si>
    <t>09 3 01 73760</t>
  </si>
  <si>
    <t>Охрана объектов растительного и животного мира и среды их обитания</t>
  </si>
  <si>
    <t>Подпрограмма "Охрана окружающей среды и рациональное природопользование" муниципальной программы Краснояружского района  "Развитие сельского хозяйства и охрана окружающей среды в Краснояружском районе"</t>
  </si>
  <si>
    <t xml:space="preserve"> 09 3</t>
  </si>
  <si>
    <t>Основное мероприятие "Разработка проектно-сметной документации по проведению капитального ремонта муниципальных гидротехнических сооружений"</t>
  </si>
  <si>
    <t>Разработка проектно-сметной документации на осуществление капитального ремонта  гидротехнических сооружений, находящихся в муниципальной собственности,  и бесхозяйных гидротехнических сооружений (Закупка товаров, работ и услуг для государственных (муниципальных) нужд)</t>
  </si>
  <si>
    <t>Поддержка отрасли культуры (обеспечение мероприятий  детских музыкальных, художественных, хореографических школ, школ искусства, училищ необходимыми инструментами, оборудованием  и материалами)  (Предоставление субсидий бюджетным, автономным учреждениям и иным некоммерческим организациям)</t>
  </si>
  <si>
    <t>05 1 03 22110</t>
  </si>
  <si>
    <t>05 1 03 72120</t>
  </si>
  <si>
    <t xml:space="preserve">  05 1 03</t>
  </si>
  <si>
    <t xml:space="preserve">  05 1</t>
  </si>
  <si>
    <t xml:space="preserve">  05</t>
  </si>
  <si>
    <t>Основное мероприятие «Развитие инфраструктуры сферы физической культуры и спорта»</t>
  </si>
  <si>
    <t>Другие вопросы в области физической культуры и спорта</t>
  </si>
  <si>
    <t>Органы юстиции</t>
  </si>
  <si>
    <t>Софинансирование капитального ремонта объектов муниципальной собственности  (Закупка товаров, работ и услуг для государственных (муниципальных) нужд)</t>
  </si>
  <si>
    <t xml:space="preserve">  02 3 А1 </t>
  </si>
  <si>
    <t>02 3 А1 55196</t>
  </si>
  <si>
    <t xml:space="preserve"> 12 1 F2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</si>
  <si>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государственных (муниципальных) нужд)</t>
  </si>
  <si>
    <t>03 3 Р1</t>
  </si>
  <si>
    <t>Проект "Финансовая поддержка семей при рождении детей"</t>
  </si>
  <si>
    <t xml:space="preserve"> 03 3 Р1</t>
  </si>
  <si>
    <t xml:space="preserve">  10</t>
  </si>
  <si>
    <t xml:space="preserve">  10 1</t>
  </si>
  <si>
    <t xml:space="preserve">  10 1 03</t>
  </si>
  <si>
    <t>10 1 03 25040</t>
  </si>
  <si>
    <t>Основное мероприятие "Модернизация, развитие и сопровождение региональной информационно-аналитической системы"</t>
  </si>
  <si>
    <t>Модернизация, развитие и сопровождение региональной информационно-аналитической системы (Закупка товаров, работ и услуг для государственных (муниципальных) нужд)</t>
  </si>
  <si>
    <t xml:space="preserve">  10 1 04</t>
  </si>
  <si>
    <t>Основное мероприятие: Проект "культурная среда"</t>
  </si>
  <si>
    <t>Основное мероприятие Федеральный проект "Формирование комфортной городской среды"</t>
  </si>
  <si>
    <t>Основное мероприятие  Проект "культурная среда"</t>
  </si>
  <si>
    <t>Подпрограмма "Патриотическое воспитание граждан" муниципальной программы  Краснояружского района "Развитие физической культуры, спорта и молодёжного движения в Краснояружском районе"</t>
  </si>
  <si>
    <t xml:space="preserve"> 05 3 01 </t>
  </si>
  <si>
    <t>Доплаты к пенсии  (Закупка товаров, работ и услуг для государственных (муниципальных) нужд)</t>
  </si>
  <si>
    <t>Доплаты к пенсии  (Социальное обеспечение и иные выплаты населению)</t>
  </si>
  <si>
    <t xml:space="preserve"> 07 </t>
  </si>
  <si>
    <t xml:space="preserve"> 07 1 </t>
  </si>
  <si>
    <t xml:space="preserve"> 07 1 03 </t>
  </si>
  <si>
    <t xml:space="preserve">Основное мероприятие "Обеспечение деятельности (оказание услуг) государственных (муниципальных) учреждений (организаций)" </t>
  </si>
  <si>
    <t xml:space="preserve"> 03 1 </t>
  </si>
  <si>
    <t xml:space="preserve"> 03 1 02 </t>
  </si>
  <si>
    <t>Основное мероприятие "Социальная поддержка отдельных категорий граждан"</t>
  </si>
  <si>
    <t>Обеспечение равной доступности услуг общественного транспорта на территории Белгородской области для отдельных категорий граждан (Социальное обеспечение и иные выплаты населению)</t>
  </si>
  <si>
    <t>Осуществление дополнительных мер социальной защиты семей, родивших третьего и последующих детей по предоставлению материнского (семейного) капитала  (Социальное обеспечение и иные выплаты населению)</t>
  </si>
  <si>
    <t>03 4 00 00000</t>
  </si>
  <si>
    <t>Организация наружного освещения населенных пунктов    (Закупка товаров, работ и услуг для государственных (муниципальных) нужд)</t>
  </si>
  <si>
    <t>07 3 00 00000</t>
  </si>
  <si>
    <t>08 0 00 00000</t>
  </si>
  <si>
    <t>08 1 00 00000</t>
  </si>
  <si>
    <t>Межбюджетные трансферты, передаваемые бюджетам сельских поселений на содержание и ремонт автомобильных дорог общего пользования местного значения (Межбюджетные трансферты)</t>
  </si>
  <si>
    <t>Проведение комплексных кадастровых работ (Закупка товаров, работ и услуг для государственных (муниципальных) нужд)</t>
  </si>
  <si>
    <t>Подпограмма "Повышение эффективности работы в сфере профилактики правонарушений и борьбы с преступностью"муниципальной программы Краснояружского района "Обеспечение безопасности жизнедеятельности населения Краснояружского района"</t>
  </si>
  <si>
    <t>Муниципальная программа Краснояружского района "Обеспечение доступным и комфортным жильём и коммунальными услугами жителей Краснояружского района"</t>
  </si>
  <si>
    <t xml:space="preserve"> 04 4</t>
  </si>
  <si>
    <t xml:space="preserve"> 04 4 01</t>
  </si>
  <si>
    <t>04 4 01 72220</t>
  </si>
  <si>
    <t>04 4 01 21240</t>
  </si>
  <si>
    <t>Сохранение объектов культурного наследия (памятников истории и культуры)  (Закупка товаров, работ и услуг для государственных (муниципальных) нужд)</t>
  </si>
  <si>
    <t>Сохранение объектов культурного наследия (памятников истории и культуры за счет средств областного бюджета)  (Закупка товаров, работ и услуг для государственных (муниципальных) нужд)</t>
  </si>
  <si>
    <t>Основное мероприятие "Государственная охрана объектов культурного наследия"</t>
  </si>
  <si>
    <t>Подпрограмма "Государственная охрана, сохранение и популяризация объектов культурного наследия (памятников истории и культуры) муниципальной программы Краснояружского района  "Развитие культуры и искусства в Краснояружском районе"</t>
  </si>
  <si>
    <t xml:space="preserve"> 04 5 05 </t>
  </si>
  <si>
    <t>Выплата компенсации части родительской платы за содержание детей в образовательных учреждениях (организациях), реализующих основную общеобразовательную программу дошкольного образования (Социальное обеспечение и иные выплаты населению)</t>
  </si>
  <si>
    <t>Основное мероприятие "Государственная поддержка предоставления дошкольного образования"</t>
  </si>
  <si>
    <t xml:space="preserve"> 04 </t>
  </si>
  <si>
    <t xml:space="preserve"> 04 1 </t>
  </si>
  <si>
    <t xml:space="preserve"> 04 1 01 </t>
  </si>
  <si>
    <t xml:space="preserve"> 04 1 02</t>
  </si>
  <si>
    <t xml:space="preserve"> Подпрограмма "Развитие и государственная поддержка малого и среднего предпринимательства, развитие туризма, ремесленничества и придорожного сервиса" муниципальной программы Краснояружского района  "Развитие экономического потенциала и формирование благоприятного предпринимательского климата в Краснояружском районе"</t>
  </si>
  <si>
    <t xml:space="preserve"> 06 2 </t>
  </si>
  <si>
    <t>Капитальный ремонт памятника архитектуры дома Управляющего Краснояружской экономией Харитоненко</t>
  </si>
  <si>
    <t>12 1 F2 55550</t>
  </si>
  <si>
    <t>03 3 01 53800</t>
  </si>
  <si>
    <t>Выплата пособий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(Социальное обеспечение и иные выплаты населению)</t>
  </si>
  <si>
    <t>99 9 00 20460</t>
  </si>
  <si>
    <t>03 3 Р1 50840</t>
  </si>
  <si>
    <t>Реализация мероприятий в области коммунального хозяйства (Закупка товаров, работ и услуг для государственных (муниципальных) нужд)</t>
  </si>
  <si>
    <t>Проведение мероприятий по благоустройству дворовых территорий поселений (Закупка товаров, работ и услуг для государственных (муниципальных) нужд)</t>
  </si>
  <si>
    <t xml:space="preserve">  12 1 01</t>
  </si>
  <si>
    <t>Проведения мероприятий по благоустройству дворовых территорий поселений (Закупка товаров, работ и услуг для государственных (муниципальных) нужд)</t>
  </si>
  <si>
    <t>02 3 03 22110</t>
  </si>
  <si>
    <t xml:space="preserve"> 02 3 03 </t>
  </si>
  <si>
    <t>Обеспечение права граждан на социальное обслуживание   (Социальное обеспечение и иные выплаты населению)</t>
  </si>
  <si>
    <t>Обеспечение права граждан на социальное обслуживание (Предоставление субсидий бюджетным, автономным учреждениям и иным некоммерческим организациям)</t>
  </si>
  <si>
    <t>Организация предоставления отдельных мер социальной защиты населения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</si>
  <si>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Выплата компенсации части родительской платы за содержание детей в образовательных учреждениях (организациях), реализующих основную общеобразовательную программу дошкольного образования  (Социальное обеспечение и иные выплаты населению)</t>
  </si>
  <si>
    <t>Расходы по предоставлению государственного стандарта общего образования  (Предоставление субсидий бюджетным, автономным учреждениям и иным некоммерческим организациям)</t>
  </si>
  <si>
    <t>Выплаты ежемесячных денежных компенсаций расходов на уплату взноса на капитальный ремонт общего имущества в многоквартирном доме лицам, достигшим возраста семидесяти и восьмидесяти лет</t>
  </si>
  <si>
    <t>Капитальный ремонт МОУ "Колотиловская ООШ" с административным зданием</t>
  </si>
  <si>
    <t>Наименование поселений</t>
  </si>
  <si>
    <t>1.</t>
  </si>
  <si>
    <t>Вязовское сельское поселение</t>
  </si>
  <si>
    <t>2.</t>
  </si>
  <si>
    <t>Графовское  сельское поселение</t>
  </si>
  <si>
    <t>3.</t>
  </si>
  <si>
    <t>Илек-Пеньковское  сельское поселение</t>
  </si>
  <si>
    <t>4.</t>
  </si>
  <si>
    <t>Колотиловское  сельское поселение</t>
  </si>
  <si>
    <t>5.</t>
  </si>
  <si>
    <t>Репяховское  сельское поселение</t>
  </si>
  <si>
    <t>6.</t>
  </si>
  <si>
    <t>Сергиевское  сельское поселение</t>
  </si>
  <si>
    <t>7.</t>
  </si>
  <si>
    <t>Теребренское  сельское поселение</t>
  </si>
  <si>
    <t>8.</t>
  </si>
  <si>
    <t>Городское поселение "Поселок Красная Яруга"</t>
  </si>
  <si>
    <t>И Т О Г О</t>
  </si>
  <si>
    <t>99 9 00 71330</t>
  </si>
  <si>
    <t xml:space="preserve"> 02 3 02 </t>
  </si>
  <si>
    <t>02 3 02 20650</t>
  </si>
  <si>
    <t>Основное мероприятие "Проведение детской оздоровительной кампании"</t>
  </si>
  <si>
    <t>Мероприятия по проведению оздоровительной кампании детей</t>
  </si>
  <si>
    <t>Расходы на предоставление межбюджетных трансфертов в форме дотаций по итогам оценки эффективности деятельности органов местного самоуправления (Межбюджетные трансферты)</t>
  </si>
  <si>
    <t>Обеспечение функций органов местного самоуправления  (Закупка товаров, работ и услуг для государственных (муниципальных) нужд)</t>
  </si>
  <si>
    <t>Обеспечение функций  органов местного самоуправления   (Иные бюджетные ассигнования)</t>
  </si>
  <si>
    <t>Обеспечение функций  органов местного самоуправления   (Закупка товаров, работ и услуг для государственных (муниципальных) нужд)</t>
  </si>
  <si>
    <t>Осуществление деятельности по опеке и попечительству в отношении совершеннолетних лиц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</si>
  <si>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предоставления ежемесячных денежных компенсаций расходов по оплате жилищно-коммунальных услуг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</si>
  <si>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предоставления социального пособия на погребение (Прочая закупка товаров, работ и услуг для государственных (муниципальных) нужд)</t>
  </si>
  <si>
    <t>04 0 00 00000</t>
  </si>
  <si>
    <t>04 1 00 00000</t>
  </si>
  <si>
    <t>03 3 00 00000</t>
  </si>
  <si>
    <t>Выплаты ежемесячных пособий гражданам, имеющим детей (Социальное обеспечение и иные выплаты населению)</t>
  </si>
  <si>
    <t>Осуществление мер социальной защиты многодетных семей (Социальное обеспечение и иные выплаты населению)</t>
  </si>
  <si>
    <t>Расходы по поддержке социально-ориентированных некомерческих организаций (Предоставление субсидий бюджетным, автономным учреждениям и иным некоммерческим организациям)</t>
  </si>
  <si>
    <t xml:space="preserve"> 03 7 01 </t>
  </si>
  <si>
    <t>2019 год</t>
  </si>
  <si>
    <t>2020 год</t>
  </si>
  <si>
    <t xml:space="preserve"> </t>
  </si>
  <si>
    <t>Содержание ребёнка в семье опекуна и приёмной семье, а также вознаграждение, причитающееся приёмному родителю  (Социальное обеспечение и иные выплаты населению)</t>
  </si>
  <si>
    <t xml:space="preserve"> 03 3 02 </t>
  </si>
  <si>
    <t>Межбюджетне трансферты на реализацию проектов, реализуемых территориальным общественным самоуправлением в муниципальных образованиях ( Межбюджетные трансферты)</t>
  </si>
  <si>
    <t>99 9 00 70460</t>
  </si>
  <si>
    <t xml:space="preserve"> 08 1 01 72140</t>
  </si>
  <si>
    <t>Межбюджетные трансферты на капитальный ремонт и ремонт автомобильных дорог общего пользования населенных пунктов (Межбюджетные трансферты)</t>
  </si>
  <si>
    <t>999 00 70460</t>
  </si>
  <si>
    <t xml:space="preserve"> 13</t>
  </si>
  <si>
    <t xml:space="preserve"> 13 1 01</t>
  </si>
  <si>
    <t>Межбюджетные трансферты на строительство автомобильных дорог общего пользования (Межбюджетные трансферты)</t>
  </si>
  <si>
    <t xml:space="preserve"> 08 1 03 80380</t>
  </si>
  <si>
    <t xml:space="preserve"> 08 1 03 </t>
  </si>
  <si>
    <t>Основное мероприятие "Строительство автомобильных дорог общего пользования"</t>
  </si>
  <si>
    <t xml:space="preserve"> 12 1 01</t>
  </si>
  <si>
    <t>Основное мероприятие «Обеспечение проведения мероприятий по благоустройству дворовых территорий поселений Краснояружского района»</t>
  </si>
  <si>
    <t>Проведение мероприятий по благоустройству дворовых территорий поселений (Капитальные вложения в объекты государственной (муниципальной) собственности)</t>
  </si>
  <si>
    <t>Капитальный ремонт объектов муниципальной собственности (Капитальные вложения в объекты государственной (муниципальной) собственности)</t>
  </si>
  <si>
    <t xml:space="preserve"> 04 3 А1 55190 </t>
  </si>
  <si>
    <t xml:space="preserve"> 04 3 А1 </t>
  </si>
  <si>
    <t>Проект «Культурная среда»</t>
  </si>
  <si>
    <t>Поддержка отрасли культуры (на обеспечение учреждений культуры специализированным автотранспортом для обслуживания населения, в том числе сельского населения) (Закупка товаров, работ и услуг для государственных (муниципальных) нужд)</t>
  </si>
  <si>
    <t>Мероприятия по управлению муниципальной собственностью, кадастровой оценке, землеустройству и землепользованию (Закупка товаров, работ и услуг для государственных (муниципальных) нужд)</t>
  </si>
  <si>
    <t>Осуществление переданных полномочий Российской Федерации по государственной  регистрации актов гражданского состояния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</si>
  <si>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полномочий Российской Федерации по государственной регистрации актов гражданского состояния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</si>
  <si>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полномочий Российской Федерации по государственной регистрации актов гражданского состояния  (Закупка товаров, работ и услуг для государственных (муниципальных) нужд)</t>
  </si>
  <si>
    <t>Обеспечение функций 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</si>
  <si>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 мер социальной поддержки педагогическим работникам муниципальных образовательных учреждений (организаций), проживающим и работающим в сельских населенных пунктах, рабочих поселках (поселках городского типа) на территории Белгородской области  (Социальное обеспечение и иные выплаты населению)</t>
  </si>
  <si>
    <t>Обеспечение деятельности (оказание услуг) государственных (муниципальных) учреждений (организаций)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</si>
  <si>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государственных (муниципальных) учреждений (организаций)  (Закупка товаров, работ и услуг для государственных (муниципальных) нужд)</t>
  </si>
  <si>
    <t>Обеспечение деятельности (оказание услуг) государственных (муниципальных) учреждений (организаций)  (Иные бюджетные ассигнования)</t>
  </si>
  <si>
    <t>Организация наружного освещения населенных пунктов Белгородской области (Закупка товаров, работ и услуг для государственных (муниципальных) нужд)</t>
  </si>
  <si>
    <t>Расходы на повышение оплаты труда работникам учреждений культуры (Предоставление субсидий бюджетным, автономным учреждениям и иным некоммерческим организациям)</t>
  </si>
  <si>
    <t>Оказание содействия достижению целевых показателей реализации региональных программ развития агропромышленного комплекса в рамках возмещения части процентной ставки по долгосрочным, среднесрочным и краткосрочным кредитам, взятым малыми формами хозяйствования (Субсидии юридическим лицам (кроме некомерческих организаций), индивидуальным предпринимателям, физическим лицам)</t>
  </si>
  <si>
    <t>Выплаты ежемесячных пособий гражданам имеющим детей (Социальное обеспечение и иные выплаты населению)</t>
  </si>
  <si>
    <t>Осуществление мер социальной защиты многодетных семей  (Закупка товаров, работ и услуг для государственных (муниципальных) нужд)</t>
  </si>
  <si>
    <t>Осуществление мер социальной защиты многодетных семей  (Социальное обеспечение и иные выплаты населению)</t>
  </si>
  <si>
    <t>Осуществление ежемесячной денежной выплаты, назначаемой в случае рождения третьего ребёнка или последующих детей до достижения ребёнком возраста трёх лет  (Социальное обеспечение и иные выплаты населению)</t>
  </si>
  <si>
    <t>Выплата единовременного пособия при всех формах устройства детей, лишённых родительского попечения, в семью (Пособия и компенсации по публичным нормативным обязательствам)</t>
  </si>
  <si>
    <t>Социальная поддержка детей-сирот и детей оставшихся без попечения родителей, в части оплаты за содержание и капитальный ремонт жилых помещений, закреплённых за детьми-сиротами  (Социальное обеспечение и иные выплаты населению)</t>
  </si>
  <si>
    <t xml:space="preserve"> Осуществление мер по социальной защите граждан, являющихся усыновителями (Социальное обеспечение и иные выплаты населению)</t>
  </si>
  <si>
    <t>Предоставление мер социальной поддержки педагогическим работникам муниципальных образовательных учреждений (организаций), проживающим и работающим в сельских населённых пунктах, рабочих посёлках (посёлках городского типа) на территории Белгородской области (Социальное обеспечение и иные выплаты населению)</t>
  </si>
  <si>
    <t xml:space="preserve"> 02 5</t>
  </si>
  <si>
    <t xml:space="preserve"> 02 5 05</t>
  </si>
  <si>
    <t>Выплаты ежемесячных денежных компенсаций расходов на уплату взноса на капитальный ремонт общего имущества в многоквартирном доме лицам, достигшим возраста семидесяти и восьмидесяти лет (Закупка товаров, работ и услуг для государственных (муниципальных) нужд)</t>
  </si>
  <si>
    <t>03 1 01 R4620</t>
  </si>
  <si>
    <t>Выплаты ежемесячных денежных компенсаций расходов на уплату взноса на капитальный ремонт общего имущества в многоквартирном доме лицам, достигшим возраста семидесяти и восьмидесяти лет (Социальное обеспечение и иные выплаты населению)</t>
  </si>
  <si>
    <t>07 3 06 70820</t>
  </si>
  <si>
    <t>Основное мероприятие «Осуществление переданных полномочий Российской Федерации на государственную регистрацию актов гражданского состояния»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</si>
  <si>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(Закупка товаров, работ и услуг для государственных (муниципальных) нужд)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</si>
  <si>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(Иные бюджетные ассигнования)</t>
  </si>
  <si>
    <t xml:space="preserve"> 03 </t>
  </si>
  <si>
    <t xml:space="preserve"> 03 6 </t>
  </si>
  <si>
    <t xml:space="preserve"> 03 6 01 </t>
  </si>
  <si>
    <t>Расходы по поддержке социально-ориентированных некоммерческих организаций (Предоставление субсидий бюджетным, автономным учреждениям и иным некоммерческим организациям)</t>
  </si>
  <si>
    <t>03 6 00 00000</t>
  </si>
  <si>
    <t xml:space="preserve">Выплаты ежемесячных денежных компесаций расходов по оплате жилищно-коммунальных услуг ветеранам труда (Закупка товаров, работ и услуг для государственных (муниципальных) нужд) </t>
  </si>
  <si>
    <t>Оплата жилищно-коммунальных услуг отдельным категориям граждан (за счет субвенций из федерального бюджета) (Социальное обеспечение и иные выплаты населению)</t>
  </si>
  <si>
    <t>09 1 01 R5430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</si>
  <si>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(Закупка товаров, работ и услуг для государственных (муниципальных) нужд)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</si>
  <si>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(Закупка товаров, работ и услуг для государственных (муниципальных) нужд)</t>
  </si>
  <si>
    <t xml:space="preserve">Осуществление переданных полномочий Российской Федерации по предоставлению отдельных мер социальной поддержки граждан, подвергшихся радиации (Социальное обеспечение и иные выплаты населению) </t>
  </si>
  <si>
    <t>07 1 03 71090</t>
  </si>
  <si>
    <t>Реализация мероприятий по обеспечению населения чистой питьевой водой</t>
  </si>
  <si>
    <t>02 2 03 72120</t>
  </si>
  <si>
    <t>Осуществление дополнительных мер социальной защиты семей, родивших третьего и последующих детей по предоставлению материнского (семейного) капитала (Закупка товаров, работ и услуг для государственных (муниципальных) нужд)</t>
  </si>
  <si>
    <t>Осуществление дополнительных мер социальной защиты семей, родивших третьего и последующих детей по предоставлению материнского (семейного) капитала  (Закупка товаров, работ и услуг для государственных (муниципальных) нужд)</t>
  </si>
  <si>
    <t xml:space="preserve"> Обеспечение предоставления жилых помещений детям-сиротам и детям, оставшимся без попечения родителей (Капитальные вложения в объекты недвижимого имущества государственной (муниципальной) собственности)</t>
  </si>
  <si>
    <t>Осуществление мер социальной  защиты отдельных категорий работников учреждений, занятых в секторе социального обслуживания, проживающих и (или) работающих в сельской местности (Социальное обеспечение и иные выплаты населению)</t>
  </si>
  <si>
    <t>Основное мероприятие "Обеспечение жильём ветеранов Великой Отечественной войны"</t>
  </si>
  <si>
    <t>Осуществление полномочий по обеспечению жильём отдельных категорий граждан, установленных Федеральным законом от 12 января 1995 года №5-ФЗ "О ветеранах",в соответствии с Указом Президента Российской Федерации от 7 мая 2008 года №714 "Об обеспечении жильём ветеранов Великой Отечественной войны 1941-1945 годов (Социальное обеспечение и иные выплаты населению)</t>
  </si>
  <si>
    <t xml:space="preserve"> 07 3 04 </t>
  </si>
  <si>
    <t>07 3 04 51340</t>
  </si>
  <si>
    <t>07 1 02 S1340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</si>
  <si>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(Закупка товаров, работ и услуг для государственных (муниципальных) нужд)</t>
  </si>
  <si>
    <t>Софинансирование капитального ремонта объектов муниципальной собственности (Закупка товаров, работ и услуг для государственных (муниципальных) нужд)</t>
  </si>
  <si>
    <t>Предоставление мер социальной поддержки работникам муниципальных учреждений (организаций) культуры, проживающим и работающим в сельских населённых пунктах, рабочих посёлках (посёлках городского типа)</t>
  </si>
  <si>
    <t xml:space="preserve"> 04</t>
  </si>
  <si>
    <t xml:space="preserve"> 04 5</t>
  </si>
  <si>
    <t xml:space="preserve"> 04 5 03</t>
  </si>
  <si>
    <t>04 5 03 13220</t>
  </si>
  <si>
    <t>03 2 01 71690</t>
  </si>
  <si>
    <t xml:space="preserve"> 07 3 04</t>
  </si>
  <si>
    <t>Расходы по содержанию муниципального жилищного фонда (Закупка товаров, работ и услуг для государственных (муниципальных) нужд)</t>
  </si>
  <si>
    <t xml:space="preserve">  07</t>
  </si>
  <si>
    <t xml:space="preserve"> 07 3</t>
  </si>
  <si>
    <t xml:space="preserve"> 07 3 02</t>
  </si>
  <si>
    <t xml:space="preserve"> 07 3 02 26460</t>
  </si>
  <si>
    <t>07 1 03 41090</t>
  </si>
  <si>
    <t>Реализация мероприятий по обеспечению населения чистой питьевой водой (Капитальные вложения в объекты недвижимого имущества государственной (муниципальной) собственности)</t>
  </si>
  <si>
    <t>Выплата ежемесячных денежных компенсаций расходов по оплате жилищно-коммунальных услуг иным категориям граждан (Социальное обеспечение и иные выплаты населению)</t>
  </si>
  <si>
    <t>Обеспечение равной доступности услуг общественного транспорта на территории Белгородской области для отдельных категорий граждан 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</si>
  <si>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иным категориям граждан (Закупка товаров, работ и услуг для государственных (муниципальных) нужд)</t>
  </si>
  <si>
    <t>Выплаты ежемесячных денежных компенсаций расходов по оплате жилищно-коммунальных услуг многодетным семьям (Закупка товаров, работ и услуг для государственных (муниципальных) нужд)</t>
  </si>
  <si>
    <t>99 9 00 00000</t>
  </si>
  <si>
    <t xml:space="preserve"> Обеспечение деятельности (оказание услуг) государственных (муниципальных) учреждений (организаций)  (Закупка товаров, работ и услуг для государственных (муниципальных) нужд)</t>
  </si>
  <si>
    <t xml:space="preserve"> Обеспечение деятельности (оказание услуг) государственных (муниципальных) учреждений (организаций)  (Иные бюджетные ассигнования)</t>
  </si>
  <si>
    <t xml:space="preserve"> 04 3 </t>
  </si>
  <si>
    <t xml:space="preserve"> 04 3 01 </t>
  </si>
  <si>
    <t>Субсидии некоммерческим организациям (за исключением государственных учреждений)</t>
  </si>
  <si>
    <t>Осуществление переданного полномочия Российской Федерации по осуществлению ежегодной денежной выплаты лицам, награждённым нагрудным знаком "Почётный донор России"  (Закупка товаров, работ и услуг для государственных (муниципальных) нужд)</t>
  </si>
  <si>
    <t xml:space="preserve"> 03 1 01</t>
  </si>
  <si>
    <t>Основное мероприятие "Оплата жилищно-коммунальных услуг отдельным категориям граждан"</t>
  </si>
  <si>
    <t>Оплата жилищно-коммунальных услуг отдельным категориям граждан  (Закупка товаров, работ и услуг для государственных (муниципальных) нужд)</t>
  </si>
  <si>
    <t>Оплата жилищно-коммунальных услуг отдельным категориям граждан (Социальное обеспечение и иные выплаты населению)</t>
  </si>
  <si>
    <t>Предоставление гражданам адресных субсидий на оплату жилого помещения и коммунальных услуг  (Закупка товаров, работ и услуг для государственных (муниципальных) нужд)</t>
  </si>
  <si>
    <t>Предоставление гражданам адресных субсидий на оплату жилого помещения и коммунальных услуг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</si>
  <si>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иным категориям граждан 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</si>
  <si>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 (выплата пособия)  (Социальное обеспечение и иные выплаты населению)</t>
  </si>
  <si>
    <t>Организация предоставления социального пособия на погребение (Закупка товаров, работ и услуг для государственных (муниципальных) нужд)</t>
  </si>
  <si>
    <t>Основное мероприятие "Государственная поддержка кредитования малых форм хозяйствования"</t>
  </si>
  <si>
    <t>Основное мероприятие "Организация предоставления мер по поддержке сельскохозяйственного производства"</t>
  </si>
  <si>
    <t>Основное мероприятие "Мобилизационная подготовка населения"</t>
  </si>
  <si>
    <t>Подготовка населения и организаций к действиям в чрезвычайных ситуациях (Закупка товаров, работ и услуг для государственных (муниципальных) нужд)</t>
  </si>
  <si>
    <t xml:space="preserve"> 06 3 </t>
  </si>
  <si>
    <t xml:space="preserve"> 06 3 01 </t>
  </si>
  <si>
    <t xml:space="preserve"> 12 1</t>
  </si>
  <si>
    <t>Подпрограмма «Благоустройство дворовых территорий многоквартирных домов поселений Краснояружского района»</t>
  </si>
  <si>
    <t>12 1 01 22120</t>
  </si>
  <si>
    <t>Проведения мероприятий по благоустройству дворовых территорий поселений</t>
  </si>
  <si>
    <t>Обеспечение предоставления муниципальных услуг с использованием современных информационных и телекоммуникационных технологий (Закупка товаров, работ и услуг для государственных (муниципальных) нужд)</t>
  </si>
  <si>
    <t>11 0 00 00000</t>
  </si>
  <si>
    <t>11 1 00 00000</t>
  </si>
  <si>
    <t>Мероприятия по обеспечению населения чистой питьевой водой (Капитальные вложения в объекты недвижимого имущества государственной (муниципальной) собственности)</t>
  </si>
  <si>
    <t xml:space="preserve"> 01</t>
  </si>
  <si>
    <t>Повышение квалификации, профессиональная подготовка и переподготовка кадров (Закупка товаров, работ и услуг для государственных (муниципальных) нужд)</t>
  </si>
  <si>
    <t>99 0 00 00000</t>
  </si>
  <si>
    <t>Осуществление ежемесячной денежной выплаты, назначаемой в случае рождения третьего ребёнка или последующих детей до достижения ребёнком возраста трёх лет  (Закупка товаров, работ и услуг для государственных (муниципальных) нужд)</t>
  </si>
  <si>
    <t>Выплата субсидий ветеранам боевых действий и другим категориям военнослужащих  (Социальное обеспечение и иные выплаты населению)</t>
  </si>
  <si>
    <t>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  (Закупка товаров, работ и услуг для государственных (муниципальных) нужд)</t>
  </si>
  <si>
    <t>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  (Социальное обеспечение и иные выплаты населению)</t>
  </si>
  <si>
    <t xml:space="preserve"> 01 4 </t>
  </si>
  <si>
    <t xml:space="preserve"> 01 4 01 </t>
  </si>
  <si>
    <t>Основное мероприятие"Обеспечение деятельности подведомственных учреждений"</t>
  </si>
  <si>
    <t xml:space="preserve"> 01 4 02 </t>
  </si>
  <si>
    <t>Основное мероприятие "Оказание социальных услуг населению организациями социального обслуживания"</t>
  </si>
  <si>
    <t>Расходы по обеспечению права граждан на социальное обслуживание (Предоставление субсидий бюджетным, автономным учреждениям и иным некоммерческим организациям)</t>
  </si>
  <si>
    <t>Выплата ежемесячных денежных компенсаций расходов по оплате жилищно-коммунальных услуг иным категориям граждан  (Закупка товаров, работ и услуг для государственных (муниципальных) нужд)</t>
  </si>
  <si>
    <t>Национальная оборона</t>
  </si>
  <si>
    <t>Мобилизационная и вневойсковая подготовка</t>
  </si>
  <si>
    <t>02 2 03 22110</t>
  </si>
  <si>
    <t>05 2 01 00590</t>
  </si>
  <si>
    <t>04 3 01 S7780</t>
  </si>
  <si>
    <t xml:space="preserve"> 05 2 01 00590</t>
  </si>
  <si>
    <t>Софинансирование расходов на повышение оплаты труда работников учреждений культуры (Предоставление субсидий бюджетным, автономным учреждениям и иным некоммерческим организациям)</t>
  </si>
  <si>
    <t>Софинансирование расходов на повышение оплаты труда работникам учреждений культуры (Предоставление субсидий бюджетным, автономным учреждениям и иным некоммерческим организациям)</t>
  </si>
  <si>
    <t>Дотации на выравнивание бюджетной обеспеченности поселений (Межбюджетные трансферты)</t>
  </si>
  <si>
    <t>Дотации на выравнивание бюджетной обеспеченности поселений (за счет средств бюджета муниципального района) (Межбюджетные трансферты)</t>
  </si>
  <si>
    <t>Осуществление полномочий Белгородской области по расчету и предоставлению дотаций на выравнивание бюджетной обеспеченности поселений (Межбюджетные трансферты)</t>
  </si>
  <si>
    <t>Осуществление первичного воинского учёта на территориях, где отсутствуют военные комиссариаты (Межбюджетные трансферты)</t>
  </si>
  <si>
    <t>Выплата субсидий ветеранам боевых действий и другим категориям военнослужащих  (Закупка товаров, работ и услуг для государственных (муниципальных) нужд)</t>
  </si>
  <si>
    <t>Поддержка малого и среднего предпринимательства, включая крестьянские (фермерские) хозяйства, в сфере сельского туризма  (Закупка товаров, работ и услуг для государственных (муниципальных) нужд)</t>
  </si>
  <si>
    <t>07 0 00 00000</t>
  </si>
  <si>
    <t>06 3 00 00000</t>
  </si>
  <si>
    <t>Организация предоставления отдельных мер социальной защиты населения (Закупка товаров, работ и услуг для государственных (муниципальных) нужд)</t>
  </si>
  <si>
    <t>Осуществление деятельности по опеке и попечительству в отношении несовершеннолетних и лиц из числа детей-сирот и детей оставшихся без попечения родителей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</si>
  <si>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Выплата единовременного пособия при всех формах устройства детей, лишенных родительского попечения, в семью (Социальное обеспечение и иные выплаты населению)</t>
  </si>
  <si>
    <t xml:space="preserve"> 02 </t>
  </si>
  <si>
    <t xml:space="preserve"> 02 1 </t>
  </si>
  <si>
    <t xml:space="preserve"> 02 1 01 </t>
  </si>
  <si>
    <t>Основное мероприятие "Обеспечение жильём молодых семей"</t>
  </si>
  <si>
    <t xml:space="preserve"> 07 3 06 </t>
  </si>
  <si>
    <t>02 1 01 23020</t>
  </si>
  <si>
    <t>02 1 01 73020</t>
  </si>
  <si>
    <t>02 2 01 23040</t>
  </si>
  <si>
    <t>02 2 01 73040</t>
  </si>
  <si>
    <t>02 2 01 73060</t>
  </si>
  <si>
    <t>02 3 01 00590</t>
  </si>
  <si>
    <t>02 3 04 29990</t>
  </si>
  <si>
    <t>02 5 03 21010</t>
  </si>
  <si>
    <t>02 2 02 20650</t>
  </si>
  <si>
    <t>02 2 02 70650</t>
  </si>
  <si>
    <t>02 5 01 00190</t>
  </si>
  <si>
    <t>02 5 05 73220</t>
  </si>
  <si>
    <t>02 5 02 00590</t>
  </si>
  <si>
    <t>02 5 04 29990</t>
  </si>
  <si>
    <t>03 3 01 72880</t>
  </si>
  <si>
    <t>02 1 02 73030</t>
  </si>
  <si>
    <t>04 1 01 00590</t>
  </si>
  <si>
    <t>04 2 01 00590</t>
  </si>
  <si>
    <t>04 3 01 00590</t>
  </si>
  <si>
    <t xml:space="preserve">04 5 03 13220 </t>
  </si>
  <si>
    <t>04 5 01 00190</t>
  </si>
  <si>
    <t>04 5 02 00590</t>
  </si>
  <si>
    <t>04 5 02 80590</t>
  </si>
  <si>
    <t>Повышение квалификации, профессиональная подготовка и переподготовка кадров (Предоставление субсидий бюджетным, автономным учреждениям и иным некоммерческим организациям)</t>
  </si>
  <si>
    <t>Повышение квалификации, профессиональная подготовка и  переподготовка кадров (Предоставление субсидий бюджетным, автономным учреждениям и иным некоммерческим организациям)</t>
  </si>
  <si>
    <t>Основное мероприятие "Реализация мероприятий по раннему выявлению потребителей наркотиков"</t>
  </si>
  <si>
    <t>Мероприятия по раннему выявлению потребителей наркотиков (Закупка товаров, работ и услуг для государственных (муниципальных) нужд)</t>
  </si>
  <si>
    <t>873</t>
  </si>
  <si>
    <t>Пенсионное обеспечение</t>
  </si>
  <si>
    <t>Социальное обслуживание населения</t>
  </si>
  <si>
    <t>03 3 01 72850</t>
  </si>
  <si>
    <t>03 3 02 52600</t>
  </si>
  <si>
    <t>03 3 02 71370</t>
  </si>
  <si>
    <t>03 3 02 72860</t>
  </si>
  <si>
    <t>03 3 02 72870</t>
  </si>
  <si>
    <t>03 3 02 73000</t>
  </si>
  <si>
    <t>03 7 02 00190</t>
  </si>
  <si>
    <t>03 4 01 20850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</si>
  <si>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</si>
  <si>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Выплата пособий малоимущим гражданам, оказавшимся в тяжёлой жизненной ситуации  (Закупка товаров, работ и услуг для государственных (муниципальных) нужд)</t>
  </si>
  <si>
    <t>03 7 01 71230</t>
  </si>
  <si>
    <t>03 7 02 71240</t>
  </si>
  <si>
    <t>03 7 03 71250</t>
  </si>
  <si>
    <t>03 7 04 71260</t>
  </si>
  <si>
    <t>03 7 05 71270</t>
  </si>
  <si>
    <t>99 9 00 00710</t>
  </si>
  <si>
    <t>Выплата пособий малоимущим гражданам, оказавшимся в тяжёлой жизненной ситуации (Закупка товаров, работ и услуг для государственных (муниципальных) нужд)</t>
  </si>
  <si>
    <t>Оплата ежемесячных денежных выплат ветеранам труда, ветеранам военной службы (Социальное обеспечение и иные выплаты населению)</t>
  </si>
  <si>
    <t>Оплата ежемесячных денежных выплат труженникам тыла  (Закупка товаров, работ и услуг для государственных (муниципальных) нужд)</t>
  </si>
  <si>
    <t>Оплата ежемесячных денежных выплат труженникам тыла  (Социальное обеспечение и иные выплаты населению)</t>
  </si>
  <si>
    <t>Оплата ежемесячных денежных выплат реабилитированным лицам  (Закупка товаров, работ и услуг для государственных (муниципальных) нужд)</t>
  </si>
  <si>
    <t>Оплата ежемесячных денежных выплат реабилитированным лицам  (Социальное обеспечение и иные выплаты населению)</t>
  </si>
  <si>
    <t>Оплата ежемесячных денежных выплат лицам, родившимся в период с 22 июня 1923 года по 3 сентября 1945 года (дети войны)  (Закупка товаров, работ и услуг для государственных (муниципальных) нужд)</t>
  </si>
  <si>
    <t>Основное мероприятие "Развитие предпринимательства в сфере сельского туризма"</t>
  </si>
  <si>
    <t xml:space="preserve"> 09 1 </t>
  </si>
  <si>
    <t xml:space="preserve"> 09 1 02 </t>
  </si>
  <si>
    <t>Организация предоставления мер по поддержке сельскохозяйственного производства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</si>
  <si>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03 1 02 51370</t>
  </si>
  <si>
    <t>03 1 02 52200</t>
  </si>
  <si>
    <t>03 1 01 52500</t>
  </si>
  <si>
    <t>03 1 02 52800</t>
  </si>
  <si>
    <t>03 1 01 71510</t>
  </si>
  <si>
    <t>03 1 02 72310</t>
  </si>
  <si>
    <t>03 1 02 72360</t>
  </si>
  <si>
    <t>03 1 02 72370</t>
  </si>
  <si>
    <t>03 1 02 72410</t>
  </si>
  <si>
    <r>
      <t xml:space="preserve">Выплаты инвалидам компенсаций страховых премий по договорам обязательного </t>
    </r>
    <r>
      <rPr>
        <b/>
        <sz val="12"/>
        <rFont val="Times New Roman"/>
        <family val="1"/>
      </rPr>
      <t>страхования гражданской ответственности владельцев транспортных средств</t>
    </r>
    <r>
      <rPr>
        <sz val="12"/>
        <rFont val="Times New Roman"/>
        <family val="1"/>
      </rPr>
      <t xml:space="preserve"> в соответствии с Федеральным законом от 25 апреля 2002 года №40-ФЗ "Об обязательном страховании ответственности владельцев транспортных средств" (Закупка товаров, работ и услуг для государственных (муниципальных) нужд)</t>
    </r>
  </si>
  <si>
    <t>Оплата ежемесячных денежных выплат ветеранам труда,ветеранам военной службы  (Закупка товаров, работ и услуг для государственных (муниципальных) нужд)</t>
  </si>
  <si>
    <t>Оплата ежемесячных денежных выплат труженникам тыла (Закупка товаров, работ и услуг для государственных (муниципальных) нужд)</t>
  </si>
  <si>
    <t>Оплата ежемесячных денежных выплат лицам, родившимся в период с 22 июня 1923 года по 3 сентября 1945 года (дети войны) (Закупка товаров, работ и услуг для государственных (муниципальных) нужд)</t>
  </si>
  <si>
    <t>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поддержки, которым относится к ведению Российской Федерации и субъектов Российской Федерации  (Социальное обеспечение и иные выплаты населению)</t>
  </si>
  <si>
    <t>Оплата ежемесячных денежных выплат лицам, родившимся в период с 22 июня 1923 года по 3 сентября 1945 года (дети войны) (Социальное обеспечение и иные выплаты населению)</t>
  </si>
  <si>
    <t xml:space="preserve">Обеспечение права граждан на социальное обслуживание (Иные бюджетные ассигнования)   </t>
  </si>
  <si>
    <t>08 2 00 00000</t>
  </si>
  <si>
    <t>Обеспечение деятельности (оказание услуг) государственных (муниципальных) учреждений (организаций)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</si>
  <si>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01 4 00 00000</t>
  </si>
  <si>
    <t>01 3 00 00000</t>
  </si>
  <si>
    <t>01 2 00 00000</t>
  </si>
  <si>
    <t>01 0 00 00000</t>
  </si>
  <si>
    <t>02 0 00 00000</t>
  </si>
  <si>
    <t>02 1 00 00000</t>
  </si>
  <si>
    <t>Расходы на предоставление общедоступного и бесплатного дошкольного образования в муниципальных дошкольных образовательных учреждениях (организациях) (Предоставление субсидий бюджетным, автономным учреждениям и иным некоммерческим организациям)</t>
  </si>
  <si>
    <t>02 2 00 00000</t>
  </si>
  <si>
    <t>Мероприятия по проведению оздоровительной кампании детей  (Предоставление субсидий бюджетным, автономным учреждениям и иным некоммерческим организациям)</t>
  </si>
  <si>
    <t>Проведение оздоровительной кампании детей  (Предоставление субсидий бюджетным, автономным учреждениям и иным некоммерческим организациям)</t>
  </si>
  <si>
    <t>Реализация государственного стандарта общего образования  (Предоставление субсидий бюджетным, автономным учреждениям и иным некоммерческим организациям)</t>
  </si>
  <si>
    <t>Выплаты денежного вознаграждения за выполнение функций классного руководителя педагогическим работникам муниципальных образовательных учреждений (организаций) (Предоставление субсидий бюджетным, автономным учреждениям и иным некоммерческим организациям)</t>
  </si>
  <si>
    <t>02 3 00 00000</t>
  </si>
  <si>
    <t>Обеспечение деятельности (оказание услуг) государственных (муниципальных) учреждений (организаций) (Предоставление субсидий бюджетным, автономным учреждениям и иным некоммерческим организациям)</t>
  </si>
  <si>
    <t>02 5 00 00000</t>
  </si>
  <si>
    <t>Реализация полномочий по организации хозяйственного обслуживания зданий и помещений учреждений культуры на селе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</si>
  <si>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Сельское хозяйство и рыболовство</t>
  </si>
  <si>
    <t>Транспорт</t>
  </si>
  <si>
    <t>800</t>
  </si>
  <si>
    <t>Основное мероприятие "Реализация программ общего образования"</t>
  </si>
  <si>
    <t xml:space="preserve"> 02 3 </t>
  </si>
  <si>
    <t xml:space="preserve"> 02 3 01 </t>
  </si>
  <si>
    <t>Основное мероприятие "Реализация дополнительных общеобразовательных (общеразвивающих) программ"</t>
  </si>
  <si>
    <t xml:space="preserve"> 02 3 04 </t>
  </si>
  <si>
    <t>Мероприятия  (Предоставление субсидий бюджетным, автономным учреждениям и иным некоммерческим организациям)</t>
  </si>
  <si>
    <t>Основное мероприятие "Мероприятия по развитию дополнительного образования"</t>
  </si>
  <si>
    <t xml:space="preserve"> 02 5 </t>
  </si>
  <si>
    <t xml:space="preserve"> 02 5 03 </t>
  </si>
  <si>
    <t>Благоустройство</t>
  </si>
  <si>
    <t>Образование</t>
  </si>
  <si>
    <t>600</t>
  </si>
  <si>
    <t>Социальная политика</t>
  </si>
  <si>
    <t>Социальное обеспечение населения</t>
  </si>
  <si>
    <t>Социальное обеспечение и иные выплаты населению</t>
  </si>
  <si>
    <t>300</t>
  </si>
  <si>
    <t>Охрана семьи и детства</t>
  </si>
  <si>
    <t>10</t>
  </si>
  <si>
    <t>Физическая культура и спорт</t>
  </si>
  <si>
    <t>Физическая культура</t>
  </si>
  <si>
    <t>11</t>
  </si>
  <si>
    <t>03 2 00 00000</t>
  </si>
  <si>
    <t xml:space="preserve"> 02</t>
  </si>
  <si>
    <t xml:space="preserve"> 02 2</t>
  </si>
  <si>
    <t>Основное мероприятие "Развитие инфраструктуры системы общего образования"</t>
  </si>
  <si>
    <t xml:space="preserve"> 02 2 03</t>
  </si>
  <si>
    <t>03 1 01 72560</t>
  </si>
  <si>
    <t>Выплата компенсации расходов в целях соблюдения утвержденных предельных (максимальных) индексов изменения размера вносимой гражданами платы за коммунальные услуги (Закупка товаров, работ и услуг для государственных (муниципальных) нужд)</t>
  </si>
  <si>
    <t>Выплата компенсации расходов в целях соблюдения утвержденных предельных (максимальных) индексов изменения размера вносимой гражданами платы за коммунальные услуги (Социальное обеспечение и иные выплаты населению)</t>
  </si>
  <si>
    <t>Организация наружного освещения   населенных пунктов Белгородской области (Закупка товаров, работ и услуг для государственных (муниципальных) нужд)</t>
  </si>
  <si>
    <t>Основное мероприятие "Обеспечение  жильём детей-сирот и детей, оставшихся без попечения родителей, лицам из их числа"</t>
  </si>
  <si>
    <t>Основное мероприятие "Профессиональная подготовка, переподготовка и повышение квалификации"</t>
  </si>
  <si>
    <t>Приложение  11</t>
  </si>
  <si>
    <t>Организация представления ежемесячных денежных компенсаций расходов по оплате жилищно-коммунальных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</si>
  <si>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представления ежемесячных денежных компенсаций расходов по оплате жилищно-коммунальных услуг (Прочая закупка товаров, работ и услуг для государственных (муниципальных) нужд)</t>
  </si>
  <si>
    <t>Основное мероприятие "Организация представления ежемесячных денежных компенсаций расходов по оплате жилищно-коммунальных услуг"</t>
  </si>
  <si>
    <t xml:space="preserve"> 03 7 05 </t>
  </si>
  <si>
    <t>Основное мероприятие "Организация предоставления социального пособия на погребение"</t>
  </si>
  <si>
    <t>Основное мероприятие "Организация деятельности территориальных комиссий по делам несовершеннолетних и защите их прав"</t>
  </si>
  <si>
    <t>Оплата жилищно-коммунальных услуг отдельным категориям граждан (Закупка товаров, работ и услуг для государственных (муниципальных) нужд)</t>
  </si>
  <si>
    <t xml:space="preserve"> Предоставление гражданам  адресных субсидий на оплату жилого помещения и коммунальных услуг  (Закупка товаров, работ и услуг для государственных (муниципальных) нужд)</t>
  </si>
  <si>
    <t>Обеспечение функций  органов местного самоуправления   (Расходы на выплаты по оплате труда членов избирательной комиссии по обеспечению проведения выборов и референдумов)</t>
  </si>
  <si>
    <t>Расходы на выплаты по оплате труда высшего должностного лица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</si>
  <si>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</si>
  <si>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государственных (муниципальных) учреждений (организаций) (Иные бюджетные ассигнования)</t>
  </si>
  <si>
    <t>Комплектование книжных фондов библиотек муниципальных образований и государственных библиотек городов Москвы и Санкт-Петербурга (Закупка товаров, работ и услуг для государственных (муниципальных) нужд)</t>
  </si>
  <si>
    <t>04 2 00 00000</t>
  </si>
  <si>
    <t>04 3 00 00000</t>
  </si>
  <si>
    <t>Обеспечение деятельности (оказание услуг) государственных (муниципальных) учреждений (организаций)  (Предоставление субсидий бюджетным, автономным учреждениям и иным некоммерческим организациям)</t>
  </si>
  <si>
    <t>04 5 00 00000</t>
  </si>
  <si>
    <t>Предоставление мер социальной поддержки работникам муниципальных учреждений (организаций) культуры, проживающим и работающим в сельских населенных пунктах, рабочих поселках (поселках городского типа) (Социальное обеспечение и иные выплаты населению)</t>
  </si>
  <si>
    <t>Основное мероприятие "Предоставление мер социальной поддержки детям-сиротами детям, оставшимся без попечения родителей"</t>
  </si>
  <si>
    <t>Судебная система</t>
  </si>
  <si>
    <t>99 9 00 51200</t>
  </si>
  <si>
    <t xml:space="preserve"> 99</t>
  </si>
  <si>
    <t xml:space="preserve"> 99 9</t>
  </si>
  <si>
    <t>09 0 00 00000</t>
  </si>
  <si>
    <t>09 1 00 00000</t>
  </si>
  <si>
    <t>Основное мероприятие «Осуществление переданных  полномочий Российской Федерации на государственную регистрацию актов гражданского состояния»</t>
  </si>
  <si>
    <t xml:space="preserve">Приложение 4  </t>
  </si>
  <si>
    <t>муниципального района на 2019 год и на плановый период 2020 и 2021 годов</t>
  </si>
  <si>
    <t>Приложение  5</t>
  </si>
  <si>
    <t>Распределение бюджетных ассигнований по разделам, подразделам, целевым статьям (муниципальным программам Краснояружского района и непрограммным направлениям деятельности), группам видов расходов классификации  расходов бюджета на 2019 год и на плановый период 2020 и 2021 годов</t>
  </si>
  <si>
    <t>Приложение   6</t>
  </si>
  <si>
    <t>Распределение бюджетных ассигнований по целевым статьям (муниципальным программам Краснояружского района и непрограммным направлениям деятельности), группам видов расходов, разделам, подразделам  классификации  расходов бюджета на 2019 год и на плановый период 2020 и 2021 годов</t>
  </si>
  <si>
    <t>Приложение  7</t>
  </si>
  <si>
    <t xml:space="preserve"> Распределение бюджетных ассигнований по разделам, подразделам классификации  расходов бюджета на осуществление бюджетных инвестиций в форме капитальных вложений в объекты муниципальной собственности на 2019 год и на плановый период 2020 и 2021 годов</t>
  </si>
  <si>
    <t>Приложение  8</t>
  </si>
  <si>
    <t>Распределение бюджетных ассигнований на осуществление бюджетных инвестиций в форме капитальных вложений в объекты муниципальной собственности, софинансирование которых осуществляется за счет межбюджетных субсидий из областного бюджета на 2019 год и на плановый период 2020 и 2021 годов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</si>
  <si>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за счёт средств резервного фонда Правительства Белгородской области (Межбюджетные трансферты)</t>
  </si>
  <si>
    <t>99 9 00 70550</t>
  </si>
  <si>
    <t>Основное мероприятие "Развитие инфраструктуры системы дошкольного образования"</t>
  </si>
  <si>
    <t xml:space="preserve"> 02 1 04</t>
  </si>
  <si>
    <t>02 1 04 22110</t>
  </si>
  <si>
    <t>02 1 04 72120</t>
  </si>
  <si>
    <t>Капитальный ремонт зданий (за счёт средств резервного фонда Президента Российской Федерации) (Закупка товаров, работ и услуг для государственных (муниципальных) нужд)</t>
  </si>
  <si>
    <t>02 2 03 56120</t>
  </si>
  <si>
    <t xml:space="preserve"> 04 3 04</t>
  </si>
  <si>
    <t>04 3 04 22110</t>
  </si>
  <si>
    <t>Софинансирование капитальных вложений в объекты муниципальной собственности (Закупка товаров, работ и услуг для государственных (муниципальных) нужд)</t>
  </si>
  <si>
    <t>04 3 04 71120</t>
  </si>
  <si>
    <t>Обеспечение жильём молодых семей (Социальное обеспечение и иные выплаты населению)</t>
  </si>
  <si>
    <t>07 3 01 L4970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</si>
  <si>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(Социальное обеспечение и иные выплаты населению)</t>
  </si>
  <si>
    <t>08 2 01 63820</t>
  </si>
  <si>
    <t>99 9 00 00590</t>
  </si>
  <si>
    <t>Жилищное хозяйство</t>
  </si>
  <si>
    <t>Основное мероприятие "Расходы по содержанию муниципального жилищного фонда"</t>
  </si>
  <si>
    <t>Осуществление мер по социальной защите граждан, являющихся усыновителями  (Социальное обеспечение и иные выплаты населению)</t>
  </si>
  <si>
    <t xml:space="preserve">  Предоставление гражданам  адресных субсидий на оплату жилого помещения и коммунальных услуг  (Социальное обеспечение и иные выплаты населению)</t>
  </si>
  <si>
    <t xml:space="preserve">Выплаты ежемесячных денежных компесаций расходов по оплате жилищно-коммунальных услуг ветеранам труда (Социальное обеспечение и иные выплаты населению) 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</si>
  <si>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(Социальное обеспечение и иные выплаты населению)</t>
  </si>
  <si>
    <t>Выплаты ежемесячных денежных компенсаций расходов по оплате жилищно-коммунальных услуг многодетным семьям (Социальное обеспечение и иные выплаты населению)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</si>
  <si>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</si>
  <si>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мероприятие"Обеспечение предоставления муниципальных услуг с использованием современных информационных и телекоммуникационных технологий"</t>
  </si>
  <si>
    <t xml:space="preserve"> 10 1 01 </t>
  </si>
  <si>
    <t xml:space="preserve"> 10 1 </t>
  </si>
  <si>
    <t xml:space="preserve"> 10 </t>
  </si>
  <si>
    <t xml:space="preserve"> 11 </t>
  </si>
  <si>
    <t xml:space="preserve"> 11 1 </t>
  </si>
  <si>
    <t xml:space="preserve"> 11 1 01 </t>
  </si>
  <si>
    <t>Муниципальная программа Краснояружского района  "Развитие кадровой политики Краснояружского района на 2015-2020 годы"</t>
  </si>
  <si>
    <t xml:space="preserve"> Обеспечение деятельности (оказание услуг) государственных (муниципальных) учреждений (организаций)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</si>
  <si>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Основное мероприятие "Осуществление полномочий в области охраны труда" </t>
  </si>
  <si>
    <t>Осуществление полномочий в области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</si>
  <si>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09 </t>
  </si>
  <si>
    <t xml:space="preserve"> 09 1 01 </t>
  </si>
  <si>
    <t xml:space="preserve"> 08 </t>
  </si>
  <si>
    <t xml:space="preserve"> 08 2 </t>
  </si>
  <si>
    <t xml:space="preserve"> 08 2 01 </t>
  </si>
  <si>
    <t>Муниципальная программа  Краснояружского района "Совершенствование и развитие транспортной системы и дорожной сети Краснояружского района на 2015-2020 годы"</t>
  </si>
  <si>
    <t>Основное мероприятие "Организация транспортного обслуживания населения"</t>
  </si>
  <si>
    <t xml:space="preserve"> 08 1 </t>
  </si>
  <si>
    <t xml:space="preserve"> 08 1 01 </t>
  </si>
  <si>
    <t>Основное мероприятие "Содержание и ремонт автомобильных дорог общего пользования местного значения"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</si>
  <si>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 (Закупка товаров, работ и услуг для государственных (муниципальных) нужд)</t>
  </si>
  <si>
    <t>Мероприятия (Предоставление субсидий бюджетным, автономным учреждениям и иным некоммерческим организациям)</t>
  </si>
  <si>
    <t>Выплаты ежемесячных денежных компесаций расходов по оплате жилищно-коммунальных услуг ветеранам труда  (Закупка товаров, работ и услуг для государственных (муниципальных) нужд)</t>
  </si>
  <si>
    <t>Выплаты ежемесячных денежных компесаций расходов по оплате жилищно-коммунальных услуг ветеранам труда  (Социальное обеспечение и иные выплаты населению)</t>
  </si>
  <si>
    <t>Периодическая печать и издательства</t>
  </si>
  <si>
    <t>Реализация полномочий по организации хозяйственного обслуживания зданий и помещений учреждений культуры на селе (Закупка товаров, работ и услуг для государственных (муниципальных) нужд)</t>
  </si>
  <si>
    <t xml:space="preserve"> 07 1 04 </t>
  </si>
  <si>
    <t>Основное мероприятие "Выплата социального пособия на погребение и возмещение расходов по гарантированному перечню услуг по погребению"</t>
  </si>
  <si>
    <t xml:space="preserve"> Выплата социального пособия на погребение и возмещение расходов по гарантированному перечню услуг по погребению (Закупка товаров, работ и услуг для государственных (муниципальных) нужд)</t>
  </si>
  <si>
    <t>03</t>
  </si>
  <si>
    <t>09</t>
  </si>
  <si>
    <t>08</t>
  </si>
  <si>
    <t>06</t>
  </si>
  <si>
    <t>Доплаты к пенсии (Закупка товаров, работ и услуг для государственных (муниципальных) нужд)</t>
  </si>
  <si>
    <t>Доплаты к пенсии (Социальное обеспечение и иные выплаты населению)</t>
  </si>
  <si>
    <t xml:space="preserve"> 03 2 </t>
  </si>
  <si>
    <t xml:space="preserve"> 03 2 01 </t>
  </si>
  <si>
    <t>Предоставление материальной и иной помощи для погребения  (Закупка товаров, работ и услуг для государственных (муниципальных) нужд)</t>
  </si>
  <si>
    <t>Предоставление материальной и иной помощи для погребения  (Социальное обеспечение и иные выплаты населению)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</si>
  <si>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 (Социальное обеспечение и иные выплаты населению)</t>
  </si>
  <si>
    <t>Выплаты ежемесячных денежных компенсаций расходов по оплате жилищно-коммунальных услуг многодетным семьям  (Закупка товаров, работ и услуг для государственных (муниципальных) нужд)</t>
  </si>
  <si>
    <t>Выплаты ежемесячных денежных компенсаций расходов по оплате жилищно-коммунальных услуг многодетным семьям  (Социальное обеспечение и иные выплаты населению)</t>
  </si>
  <si>
    <t>Выплаты ежемесячных пособий гражданам имеющим детей  (Закупка товаров, работ и услуг для государственных (муниципальных) нужд)</t>
  </si>
  <si>
    <t>03 1 02 29990</t>
  </si>
  <si>
    <t>Мероприятия (Социальное обеспечение и иные выплаты населению)</t>
  </si>
  <si>
    <t>03 3 01 29990</t>
  </si>
  <si>
    <t>Организация предоставления мер по поддержке сельскохозяйственного производства (за счет субвенций из областного бюджета)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</si>
  <si>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10 0 00 00000</t>
  </si>
  <si>
    <t>10 1 00 00000</t>
  </si>
  <si>
    <t>Выплаты инвалидам компенсации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ответственности владельцев транспортных средств" (Закупка товаров, работ и услуг для государственных (муниципальных) нужд)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</si>
  <si>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(Социальное обеспечение и иные выплаты населению)</t>
  </si>
  <si>
    <t>Социальная поддержка детей - сирот и детей, оставшихся без попечения родителей, в части оплаты за  содержание  и капитальный ремонт жилых помещений, закрепленных за детьми - сиротами  (Социальное обеспечение и иные выплаты населению)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</si>
  <si>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</si>
  <si>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 xml:space="preserve"> 02 4 </t>
  </si>
  <si>
    <t>Основное мероприятие "Осуществление механизмов контроля качества образования"</t>
  </si>
  <si>
    <t xml:space="preserve"> 02 4 01 </t>
  </si>
  <si>
    <t>02 4 01 73050</t>
  </si>
  <si>
    <t>Обеспечение видеонаблюдения аудиторий пунктов проведения единого государственного экзамена  (Предоставление субсидий бюджетным, автономным учреждениям и иным некоммерческим организациям)</t>
  </si>
  <si>
    <t>Организация предоставления отдельных мер социальной защиты населения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</si>
  <si>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мер социальной защиты многодетных семей (Закупка товаров, работ и услуг для государственных (муниципальных) нужд)</t>
  </si>
  <si>
    <t>Выплаты ежемесячных пособий гражданам, имеющим детей (Закупка товаров, работ и услуг для государственных (муниципальных) нужд)</t>
  </si>
  <si>
    <t>Мероприятия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</si>
  <si>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(Иные бюджетные ассигнования)</t>
  </si>
  <si>
    <t>Организация деятельности территориальных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</si>
  <si>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01 2 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</si>
  <si>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 (Социальное обеспечение и иные выплаты населению)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</si>
  <si>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 (Закупка товаров, работ и услуг для государственных (муниципальных) нужд)</t>
  </si>
  <si>
    <t xml:space="preserve">Осуществление первичного воинского учёта на территориях, где отсутствуют военные комиссариаты (Межбюджетные трансферты) </t>
  </si>
  <si>
    <t>Осуществление полномочий Белгородской области по расчёту и предоставлению дотаций на выравнивание бюджетной обеспеченности поселений (Межбюджетные трансферты)</t>
  </si>
  <si>
    <t>04 1 02 L5192</t>
  </si>
  <si>
    <t xml:space="preserve"> 04 1 04 </t>
  </si>
  <si>
    <t>04 3 01 77780</t>
  </si>
  <si>
    <t>07 3 02 26460</t>
  </si>
  <si>
    <t>Осуществление деятельности по опеке и попечительству в отношении совершеннолетних лиц   (Закупка товаров, работ и услуг для государственных (муниципальных) нужд)</t>
  </si>
  <si>
    <t>Осуществление деятельности по опеке и попечительству в отношении несовершеннолетних и лиц из числа детей-сирот и детей, оставшихся без попечения родителей   (Закупка товаров, работ и услуг для государственных (муниципальных) нужд)</t>
  </si>
  <si>
    <t>Выплаты инвалидам компенсации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ответственности владельцев транспортных средств" (Социальное обеспечение и иные выплаты населению)</t>
  </si>
  <si>
    <t>Выплата пособий малоимущим гражданам, оказавшимся в тяжёлой жизненной ситуации (Социальное обеспечение и иные выплаты населению)</t>
  </si>
  <si>
    <t>Обеспечение функций  органов местного самоуправления (Социальное обеспечение и иные выплаты населению)</t>
  </si>
  <si>
    <t>10 1 04 25050</t>
  </si>
  <si>
    <t xml:space="preserve"> 10 1 04 </t>
  </si>
  <si>
    <t>Основное мероприятие "Обеспечение информационной безопасности в информационном обществе"</t>
  </si>
  <si>
    <t>Обеспечение информационной безопасности в информационном обществе  (Закупка товаров, работ и услуг для государственных (муниципальных) нужд)</t>
  </si>
  <si>
    <t>01 1 01 20320</t>
  </si>
  <si>
    <t xml:space="preserve"> 01 1</t>
  </si>
  <si>
    <t xml:space="preserve"> 01 1 01</t>
  </si>
  <si>
    <t>Основное мероприятие "Организация и проведение общественно значимых мероприятий"</t>
  </si>
  <si>
    <t xml:space="preserve"> 04 1 04</t>
  </si>
  <si>
    <t>04 1 04 29990</t>
  </si>
  <si>
    <t xml:space="preserve"> 04 2 02 </t>
  </si>
  <si>
    <t>04 2 02 29990</t>
  </si>
  <si>
    <t xml:space="preserve"> 04 3 02 </t>
  </si>
  <si>
    <t>04 3 02 29990</t>
  </si>
  <si>
    <t>08 2 02 63820</t>
  </si>
  <si>
    <t>Организация предоставления отдельных мер социальной защиты населения  (Закупка товаров, работ и услуг для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</si>
  <si>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 (выплата пособия) (Закупка товаров, работ и услуг для государственных (муниципальных) нужд)</t>
  </si>
  <si>
    <t>Осуществление мер по социальной защите граждан, являющихся усыновителями  (Закупка товаров, работ и услуг для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</si>
  <si>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 (Закупка товаров, работ и услуг для государственных (муниципальных) нужд)</t>
  </si>
  <si>
    <t>Реализация государственного стандарта общего образования (Предоставление субсидий бюджетным, автономным учреждениям и иным некоммерческим организациям)</t>
  </si>
  <si>
    <t>07 1 04 71350</t>
  </si>
  <si>
    <t>03 1 02 12610</t>
  </si>
  <si>
    <t>03 2 01 21590</t>
  </si>
  <si>
    <t>03 2 01 71590</t>
  </si>
  <si>
    <t>Основное мероприятие "Кадровое обеспечение муниципальной службы"</t>
  </si>
  <si>
    <t>Дотации на выравнивание бюджетной обеспеченности субъектов Российской Федерации и муниципальных образований</t>
  </si>
  <si>
    <t xml:space="preserve">861 </t>
  </si>
  <si>
    <t>14</t>
  </si>
  <si>
    <t>МУ Управление образования администрации Краснояружского района</t>
  </si>
  <si>
    <t>871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</si>
  <si>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</si>
  <si>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</si>
  <si>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</si>
  <si>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</si>
  <si>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МУ Управление культуры администрации Краснояружского района</t>
  </si>
  <si>
    <t>872</t>
  </si>
  <si>
    <t>Культура и кинематография</t>
  </si>
  <si>
    <t>Культура</t>
  </si>
  <si>
    <t>Другие вопросы в области культуры, кинематографии</t>
  </si>
  <si>
    <t>МУ Управление социальной защиты населения</t>
  </si>
  <si>
    <t xml:space="preserve">Оплата ежемесячных денежных выплат труженникам тыла </t>
  </si>
  <si>
    <t>03 1 02 72420</t>
  </si>
  <si>
    <t xml:space="preserve">Оплата ежемесячных денежных выплат реабилитированным лицам </t>
  </si>
  <si>
    <t>03 1 02 72430</t>
  </si>
  <si>
    <t>03 1 02 72450</t>
  </si>
  <si>
    <t>03 1 01 72510</t>
  </si>
  <si>
    <t>03 1 01 72520</t>
  </si>
  <si>
    <t>03 1 01 72530</t>
  </si>
  <si>
    <t>03 1 01 72540</t>
  </si>
  <si>
    <t>03 1 02 72620</t>
  </si>
  <si>
    <t xml:space="preserve">10 </t>
  </si>
  <si>
    <t>Другие вопросы в области социальной политики</t>
  </si>
  <si>
    <t>Муниципальный совет Краснояружского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</si>
  <si>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</si>
  <si>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890</t>
  </si>
  <si>
    <t>Обеспечение проведения выборов и референдумов</t>
  </si>
  <si>
    <t>99 9 00 00210</t>
  </si>
  <si>
    <t>01 3 01 71220</t>
  </si>
  <si>
    <t>01 2 01 71310</t>
  </si>
  <si>
    <t>06 1 01 27290</t>
  </si>
  <si>
    <t>06 2 01 60390</t>
  </si>
  <si>
    <t>09 1 02 71290</t>
  </si>
  <si>
    <t>10 1 01 25010</t>
  </si>
  <si>
    <t>11 1 01 21010</t>
  </si>
  <si>
    <t>99 9 00 00190</t>
  </si>
  <si>
    <t>03 6 01 59300</t>
  </si>
  <si>
    <t>01 4 01 00590</t>
  </si>
  <si>
    <t>01 4 02 20340</t>
  </si>
  <si>
    <t>06 3 01 71210</t>
  </si>
  <si>
    <t>08 2 01 63810</t>
  </si>
  <si>
    <t>08 2 01 73810</t>
  </si>
  <si>
    <t>08 1 01 80570</t>
  </si>
  <si>
    <t>07 1 02 71340</t>
  </si>
  <si>
    <t>03 1 02 13820</t>
  </si>
  <si>
    <t>03 1 02 73820</t>
  </si>
  <si>
    <t>05 1 01 00590</t>
  </si>
  <si>
    <t>99 9 00 20450</t>
  </si>
  <si>
    <t>99 9 00 51180</t>
  </si>
  <si>
    <t>к решению муниципального совета</t>
  </si>
  <si>
    <t xml:space="preserve">Краснояружского района </t>
  </si>
  <si>
    <t>Ведомственная структура расходов бюджета</t>
  </si>
  <si>
    <t>тыс.руб.</t>
  </si>
  <si>
    <t>Наименование показателя</t>
  </si>
  <si>
    <t>Министерство, ведомство</t>
  </si>
  <si>
    <t>Раз-дел</t>
  </si>
  <si>
    <t>Целевая статья</t>
  </si>
  <si>
    <t>Средства обл.бюджета</t>
  </si>
  <si>
    <t>Средства местного бюджета</t>
  </si>
  <si>
    <t>В С Е Г О</t>
  </si>
  <si>
    <t>Оплата ежемесячных денежных выплат ветеранам труда, ветеранам военной службы (Закупка товаров, работ и услуг для государственных (муниципальных) нужд)</t>
  </si>
  <si>
    <t xml:space="preserve"> 02 2 02 </t>
  </si>
  <si>
    <t>Основное мероприятие "Проведение детской оздоровительной компании"</t>
  </si>
  <si>
    <t>Осуществление деятельности по опеке и попечительству в отношении несовершеннолетних и лиц из числа детей-сирот и детей оставшихся без попечения родителей (Закупка товаров, работ и услуг для государственных (муниципальных) нужд)</t>
  </si>
  <si>
    <t xml:space="preserve"> 03 7 03 </t>
  </si>
  <si>
    <t>Основное мероприятие "Осуществление деятельности по опеке и попечительству в отношении совершеннолетних лиц"</t>
  </si>
  <si>
    <t>Осуществление деятельности по опеке и попечительству в отношении совершеннолетних лиц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</si>
  <si>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деятельности по опеке и попечительству в отношении совершеннолетних лиц (Закупка товаров, работ и услуг для государственных (муниципальных) нужд)</t>
  </si>
  <si>
    <t xml:space="preserve"> 03 7 04 </t>
  </si>
  <si>
    <t>Обеспечение функций органов местного самоуправления (Закупка товаров, работ и услуг для государственных (муниципальных) нужд)</t>
  </si>
  <si>
    <t>Обеспечение функций органов местного самоуправления (Иные бюджетные ассигнования)</t>
  </si>
  <si>
    <t>Резервный фонд (Иные бюджетные ассигнования)</t>
  </si>
  <si>
    <t xml:space="preserve"> 03</t>
  </si>
  <si>
    <t xml:space="preserve">Молодежная политика </t>
  </si>
  <si>
    <t>Основное мероприятие "Предоставление мер социальной поддержки семьям и детям"</t>
  </si>
  <si>
    <t xml:space="preserve"> 02 1 02 </t>
  </si>
  <si>
    <t>Администрация муниципального района " Краснояружский  район"</t>
  </si>
  <si>
    <t>Общегосударственные вопросы</t>
  </si>
  <si>
    <t>850</t>
  </si>
  <si>
    <t>Функционирование высшего должностного лица субъекта Российской Федерации и муниципального образования</t>
  </si>
  <si>
    <t>100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</si>
  <si>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</si>
  <si>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200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</si>
  <si>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</si>
  <si>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</si>
  <si>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850 </t>
  </si>
  <si>
    <t>Национальная экономика</t>
  </si>
  <si>
    <t>Общеэкономические вопросы</t>
  </si>
  <si>
    <t>Межбюджетиые трансферты бюджетам субъектов Российской Федерации и муниципальных образований общего характера</t>
  </si>
  <si>
    <t xml:space="preserve"> 04 5 01 </t>
  </si>
  <si>
    <t xml:space="preserve"> 04 5 02 </t>
  </si>
  <si>
    <t>Дополнительное образование детей</t>
  </si>
  <si>
    <t>Основное мероприятие "Предоставление мер социальной поддержки работникам муниципальных учреждений (организаций) культуры"</t>
  </si>
  <si>
    <t>Обеспечение права граждан на социальное обслуживание (Закупка товаров, работ и услуг для государственных (муниципальных) нужд)</t>
  </si>
  <si>
    <t>Обеспечение права граждан на социальное обслуживание (Социальное обеспечение и иные выплаты населению)</t>
  </si>
  <si>
    <t>Обеспечение права граждан на социальное обслуживание (Иные бюджетные ассигнования)</t>
  </si>
  <si>
    <t>Обеспечение функций  органов местного самоуправления  (Закупка товаров, работ и услуг для государственных (муниципальных) нужд)</t>
  </si>
  <si>
    <t>Обеспечение функций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</si>
  <si>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 органов местного самоуправления (Закупка товаров, работ и услуг для государственных (муниципальных) нужд)</t>
  </si>
  <si>
    <t>Расходы на выплаты по оплате труда членов избирательной комиссии по обеспечению проведения выборов и референдумов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</si>
  <si>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03 7 </t>
  </si>
  <si>
    <t xml:space="preserve"> 03 7 02 </t>
  </si>
  <si>
    <t>Выплата пособий малоимущим гражданам, оказавшимся в тяжёлой жизненной ситуации  (Социальное обеспечение и иные выплаты населению)</t>
  </si>
  <si>
    <t xml:space="preserve"> Осуществление мер по социальной защите граждан, являющихся усыновителями (Закупка товаров, работ и услуг для государственных (муниципальных) нужд)</t>
  </si>
  <si>
    <t>Содержание ребёнка в семье опекуна и приёмной семье, а также вознаграждение, причитающееся приёмному родителю   (Закупка товаров, работ и услуг для государственных (муниципальных) нужд)</t>
  </si>
  <si>
    <t>Основное мероприятие "Развитие инфраструктуры в сфере культуры"</t>
  </si>
  <si>
    <t xml:space="preserve"> 04 3 04 </t>
  </si>
  <si>
    <t xml:space="preserve"> 05 2 00 00000</t>
  </si>
  <si>
    <t>Капитальный ремонт объектов муниципальной собственности (Закупка товаров, работ и услуг для государственных (муниципальных) нужд)</t>
  </si>
  <si>
    <t xml:space="preserve">Основное мероприятие "Осуществление отдельных полномочий по рассмотрению дел об административных правонарушений" </t>
  </si>
  <si>
    <t xml:space="preserve"> 01 2 01 </t>
  </si>
  <si>
    <t xml:space="preserve"> 01 </t>
  </si>
  <si>
    <t>01</t>
  </si>
  <si>
    <t>04</t>
  </si>
  <si>
    <t xml:space="preserve"> 01 3 </t>
  </si>
  <si>
    <t xml:space="preserve"> 01 3 01 </t>
  </si>
  <si>
    <t xml:space="preserve">Непрограммная часть </t>
  </si>
  <si>
    <t>Непрограммное направление деятельности "Реализация функций органов власти Краснояружского района"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</si>
  <si>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 (Закупка товаров, работ и услуг для государственных (муниципальных) нужд)</t>
  </si>
  <si>
    <t>Всего</t>
  </si>
  <si>
    <t>05</t>
  </si>
  <si>
    <t>02</t>
  </si>
  <si>
    <t>Проведение оздоровительной кампании детей (Предоставление субсидий бюджетным, автономным учреждениям и иным некоммерческим организациям)</t>
  </si>
  <si>
    <t xml:space="preserve"> 02 5 01 </t>
  </si>
  <si>
    <t>04 1 02 21440</t>
  </si>
  <si>
    <t>Комплектование книжных фондов библиотек  (Закупка товаров, работ и услуг для государственных (муниципальных) нужд)</t>
  </si>
  <si>
    <t>Обеспечение деятельности (оказание услуг) государственных (муниципальных) учреждений (организаций) (Социальное обеспечение и иные выплаты населению)</t>
  </si>
  <si>
    <r>
      <t xml:space="preserve">Выплаты инвалидам компенсаций страховых премий по договорам обязательного </t>
    </r>
    <r>
      <rPr>
        <b/>
        <sz val="12"/>
        <rFont val="Times New Roman"/>
        <family val="1"/>
      </rPr>
      <t>страхования гражданской ответственности владельцев транспортных средств</t>
    </r>
    <r>
      <rPr>
        <sz val="12"/>
        <rFont val="Times New Roman"/>
        <family val="1"/>
      </rPr>
      <t xml:space="preserve"> в соответствии с Федеральным законом от 25 апреля 2002 года №40-ФЗ "Об обязательном страховании ответственности владельцев транспортных средств"  (Социальное обеспечение и иные выплаты населению)</t>
    </r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</si>
  <si>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(Закупка товаров, работ и услуг для государственных (муниципальных) нужд)</t>
  </si>
  <si>
    <t>Осуществление полномочий по государственной  регистрации актов гражданского состояния (за счет средств областного бюджета) (Закупка товаров, работ и услуг для государственных (муниципальных) нужд)</t>
  </si>
  <si>
    <t>03 7 00 00000</t>
  </si>
  <si>
    <t>Обеспечение функций  органов местного самоуправления в рамках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</si>
  <si>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03 3 01 74000</t>
  </si>
  <si>
    <t>Выплата единовременной адресной материальной помощи женщинам, находящимся в трудной жизненной ситуации и сохранившим беременность  (Социальное обеспечение и иные выплаты населению)</t>
  </si>
  <si>
    <t>Основное мероприятие "Реализация общеобра-зовательных программ дошкольного образования"</t>
  </si>
  <si>
    <t xml:space="preserve"> 03 1 01 </t>
  </si>
  <si>
    <t xml:space="preserve"> 04 1 02 </t>
  </si>
  <si>
    <t xml:space="preserve"> 04 5 03 </t>
  </si>
  <si>
    <t>05 0 00 00000</t>
  </si>
  <si>
    <t>Обеспечение права граждан на социальное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</si>
  <si>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05 1 01</t>
  </si>
  <si>
    <t xml:space="preserve"> 06 1 01 </t>
  </si>
  <si>
    <t xml:space="preserve"> 06 2 01 </t>
  </si>
  <si>
    <t xml:space="preserve"> 06 3 01</t>
  </si>
  <si>
    <t xml:space="preserve"> 07 3 01</t>
  </si>
  <si>
    <t>02 4 00 00000</t>
  </si>
  <si>
    <t>Вид рас-хода</t>
  </si>
  <si>
    <t>Под-раз-дел</t>
  </si>
  <si>
    <t xml:space="preserve"> 05 2 </t>
  </si>
  <si>
    <t xml:space="preserve"> 05 2 01 </t>
  </si>
  <si>
    <t xml:space="preserve"> 05 2 01 29990</t>
  </si>
  <si>
    <t>Основное мероприятие "Вовлечение в общественную деятельность молодежи в возрасте от 14 до 30 лет"</t>
  </si>
  <si>
    <t xml:space="preserve"> 04 3</t>
  </si>
  <si>
    <t>Осуществление отдельных полномочий по рассмотрению дел об административных правонарушений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</si>
  <si>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полномочий по рассмотрению дел об административных правонарушений (Закупка товаров, работ и услуг для государственных (муниципальных) нужд)</t>
  </si>
  <si>
    <t>Основное мероприятие "Осуществление деятельности по опеке и попечительству в отношении несовершеннолетних и лиц из числа детей-сирот и детей оставшихся без попечения родителей"</t>
  </si>
  <si>
    <t xml:space="preserve"> 03 4 </t>
  </si>
  <si>
    <t xml:space="preserve"> 03 4 01 </t>
  </si>
  <si>
    <t>Основное мероприятие "Поддержка социально-ориентированных некоммерческих организаций"</t>
  </si>
  <si>
    <t xml:space="preserve"> 06 </t>
  </si>
  <si>
    <t>Организация деятельности террито-риальных комиссий по делам несовершеннолетних и защите их прав (Закупка товаров, работ и услуг для государственных (муниципальных) нужд)</t>
  </si>
  <si>
    <t>Осуществление деятельности по опеке и попечительству в отношении несовершеннолетних и лиц из числа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</si>
  <si>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 которым относится к ведению Российской Федерации и субъекта Российской Федерации (Социальное обеспечение и иные выплаты населению)</t>
  </si>
  <si>
    <t>07</t>
  </si>
  <si>
    <t xml:space="preserve"> 07</t>
  </si>
  <si>
    <t xml:space="preserve"> 07 3 </t>
  </si>
  <si>
    <t xml:space="preserve"> 07 3 01 </t>
  </si>
  <si>
    <t xml:space="preserve"> 04 5 </t>
  </si>
  <si>
    <t>Мероприятия  (Закупка товаров, работ и услуг для государственных (муниципальных) нужд)</t>
  </si>
  <si>
    <t>03 0 00 00000</t>
  </si>
  <si>
    <t>03 1 00 00000</t>
  </si>
  <si>
    <t>от 26 декабря  2019 года № 136</t>
  </si>
  <si>
    <t>от 26 декабря 2019 года № 136</t>
  </si>
  <si>
    <t>от 26 декабря 2019 года №136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</si>
</sst>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yy\ hh:mm"/>
  </numFmts>
  <fonts count="50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8"/>
      <name val="Times New Roman"/>
      <family val="1"/>
    </font>
    <font>
      <sz val="8"/>
      <color indexed="9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3" fillId="0" borderId="0" xfId="56" applyNumberFormat="1" applyFont="1" applyFill="1" applyBorder="1" applyAlignment="1" applyProtection="1">
      <alignment horizontal="center" wrapText="1"/>
      <protection/>
    </xf>
    <xf numFmtId="0" fontId="3" fillId="0" borderId="0" xfId="56" applyNumberFormat="1" applyFont="1" applyFill="1" applyBorder="1" applyAlignment="1" applyProtection="1">
      <alignment horizontal="center" vertical="center" wrapText="1"/>
      <protection/>
    </xf>
    <xf numFmtId="49" fontId="2" fillId="0" borderId="0" xfId="56" applyNumberFormat="1" applyFont="1" applyFill="1" applyBorder="1" applyAlignment="1" applyProtection="1">
      <alignment horizontal="left" vertical="center" wrapText="1"/>
      <protection/>
    </xf>
    <xf numFmtId="49" fontId="2" fillId="0" borderId="0" xfId="56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49" fontId="5" fillId="0" borderId="10" xfId="56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49" fontId="6" fillId="0" borderId="10" xfId="56" applyNumberFormat="1" applyFont="1" applyFill="1" applyBorder="1" applyAlignment="1" applyProtection="1">
      <alignment horizontal="left" vertical="center" wrapText="1"/>
      <protection/>
    </xf>
    <xf numFmtId="49" fontId="2" fillId="0" borderId="10" xfId="56" applyNumberFormat="1" applyFont="1" applyFill="1" applyBorder="1" applyAlignment="1" applyProtection="1">
      <alignment horizontal="left" vertical="center" wrapText="1"/>
      <protection/>
    </xf>
    <xf numFmtId="49" fontId="6" fillId="0" borderId="10" xfId="56" applyNumberFormat="1" applyFont="1" applyFill="1" applyBorder="1" applyAlignment="1" applyProtection="1">
      <alignment horizontal="left" vertical="center"/>
      <protection/>
    </xf>
    <xf numFmtId="49" fontId="8" fillId="0" borderId="10" xfId="56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49" fontId="8" fillId="0" borderId="10" xfId="56" applyNumberFormat="1" applyFont="1" applyFill="1" applyBorder="1" applyAlignment="1" applyProtection="1" quotePrefix="1">
      <alignment horizontal="center" vertical="center" wrapText="1"/>
      <protection/>
    </xf>
    <xf numFmtId="49" fontId="5" fillId="0" borderId="10" xfId="56" applyNumberFormat="1" applyFont="1" applyFill="1" applyBorder="1" applyAlignment="1" applyProtection="1" quotePrefix="1">
      <alignment horizontal="center" vertical="center" wrapText="1"/>
      <protection/>
    </xf>
    <xf numFmtId="0" fontId="8" fillId="0" borderId="10" xfId="0" applyFont="1" applyBorder="1" applyAlignment="1" quotePrefix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 quotePrefix="1">
      <alignment horizontal="center"/>
    </xf>
    <xf numFmtId="17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72" fontId="1" fillId="33" borderId="0" xfId="0" applyNumberFormat="1" applyFont="1" applyFill="1" applyBorder="1" applyAlignment="1">
      <alignment/>
    </xf>
    <xf numFmtId="172" fontId="2" fillId="33" borderId="0" xfId="0" applyNumberFormat="1" applyFont="1" applyFill="1" applyAlignment="1">
      <alignment/>
    </xf>
    <xf numFmtId="172" fontId="2" fillId="33" borderId="0" xfId="56" applyNumberFormat="1" applyFont="1" applyFill="1" applyBorder="1" applyAlignment="1" applyProtection="1">
      <alignment horizontal="center"/>
      <protection/>
    </xf>
    <xf numFmtId="49" fontId="2" fillId="33" borderId="0" xfId="56" applyNumberFormat="1" applyFont="1" applyFill="1" applyBorder="1" applyAlignment="1" applyProtection="1">
      <alignment horizontal="left" vertical="center" wrapText="1"/>
      <protection/>
    </xf>
    <xf numFmtId="49" fontId="2" fillId="33" borderId="0" xfId="56" applyNumberFormat="1" applyFont="1" applyFill="1" applyBorder="1" applyAlignment="1" applyProtection="1">
      <alignment horizontal="center" wrapText="1"/>
      <protection/>
    </xf>
    <xf numFmtId="49" fontId="2" fillId="33" borderId="0" xfId="56" applyNumberFormat="1" applyFont="1" applyFill="1" applyBorder="1" applyAlignment="1" applyProtection="1">
      <alignment horizontal="center"/>
      <protection/>
    </xf>
    <xf numFmtId="0" fontId="2" fillId="33" borderId="0" xfId="56" applyNumberFormat="1" applyFont="1" applyFill="1" applyBorder="1" applyAlignment="1" applyProtection="1">
      <alignment horizontal="center"/>
      <protection/>
    </xf>
    <xf numFmtId="172" fontId="6" fillId="33" borderId="0" xfId="56" applyNumberFormat="1" applyFont="1" applyFill="1" applyBorder="1" applyAlignment="1" applyProtection="1">
      <alignment horizontal="center"/>
      <protection/>
    </xf>
    <xf numFmtId="172" fontId="2" fillId="33" borderId="11" xfId="56" applyNumberFormat="1" applyFont="1" applyFill="1" applyBorder="1" applyAlignment="1" applyProtection="1">
      <alignment/>
      <protection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49" fontId="2" fillId="33" borderId="0" xfId="0" applyNumberFormat="1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/>
    </xf>
    <xf numFmtId="0" fontId="3" fillId="33" borderId="0" xfId="56" applyNumberFormat="1" applyFont="1" applyFill="1" applyBorder="1" applyAlignment="1" applyProtection="1">
      <alignment wrapText="1"/>
      <protection/>
    </xf>
    <xf numFmtId="0" fontId="2" fillId="33" borderId="0" xfId="0" applyFont="1" applyFill="1" applyBorder="1" applyAlignment="1">
      <alignment horizontal="left" vertical="center" wrapText="1"/>
    </xf>
    <xf numFmtId="172" fontId="3" fillId="33" borderId="0" xfId="56" applyNumberFormat="1" applyFont="1" applyFill="1" applyBorder="1" applyAlignment="1" applyProtection="1">
      <alignment horizontal="center" wrapText="1"/>
      <protection/>
    </xf>
    <xf numFmtId="0" fontId="3" fillId="33" borderId="0" xfId="56" applyNumberFormat="1" applyFont="1" applyFill="1" applyBorder="1" applyAlignment="1" applyProtection="1">
      <alignment horizontal="left" vertical="center" wrapText="1"/>
      <protection/>
    </xf>
    <xf numFmtId="172" fontId="2" fillId="33" borderId="0" xfId="56" applyNumberFormat="1" applyFont="1" applyFill="1" applyBorder="1" applyAlignment="1" applyProtection="1">
      <alignment/>
      <protection/>
    </xf>
    <xf numFmtId="49" fontId="2" fillId="33" borderId="0" xfId="0" applyNumberFormat="1" applyFont="1" applyFill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172" fontId="6" fillId="33" borderId="0" xfId="56" applyNumberFormat="1" applyFont="1" applyFill="1" applyBorder="1" applyAlignment="1" applyProtection="1">
      <alignment/>
      <protection/>
    </xf>
    <xf numFmtId="0" fontId="2" fillId="33" borderId="0" xfId="0" applyFont="1" applyFill="1" applyAlignment="1">
      <alignment vertical="center" wrapText="1"/>
    </xf>
    <xf numFmtId="0" fontId="3" fillId="33" borderId="0" xfId="56" applyNumberFormat="1" applyFont="1" applyFill="1" applyBorder="1" applyAlignment="1" applyProtection="1">
      <alignment horizontal="center" wrapText="1"/>
      <protection/>
    </xf>
    <xf numFmtId="0" fontId="1" fillId="33" borderId="0" xfId="0" applyFont="1" applyFill="1" applyBorder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2" fontId="1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 horizontal="right" vertical="center"/>
    </xf>
    <xf numFmtId="172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6" fillId="33" borderId="13" xfId="56" applyFont="1" applyFill="1" applyBorder="1" applyAlignment="1">
      <alignment horizontal="center" vertical="center" wrapText="1"/>
    </xf>
    <xf numFmtId="0" fontId="6" fillId="33" borderId="14" xfId="56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1" fontId="12" fillId="33" borderId="16" xfId="56" applyNumberFormat="1" applyFont="1" applyFill="1" applyBorder="1" applyAlignment="1">
      <alignment horizontal="center" vertical="center" wrapText="1"/>
    </xf>
    <xf numFmtId="1" fontId="12" fillId="33" borderId="10" xfId="56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vertical="center" wrapText="1"/>
    </xf>
    <xf numFmtId="2" fontId="3" fillId="33" borderId="0" xfId="56" applyNumberFormat="1" applyFont="1" applyFill="1" applyBorder="1" applyAlignment="1" applyProtection="1">
      <alignment horizontal="center" wrapText="1"/>
      <protection/>
    </xf>
    <xf numFmtId="172" fontId="1" fillId="33" borderId="10" xfId="0" applyNumberFormat="1" applyFon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3" fillId="0" borderId="0" xfId="0" applyFont="1" applyAlignment="1">
      <alignment horizontal="center"/>
    </xf>
    <xf numFmtId="1" fontId="2" fillId="0" borderId="0" xfId="56" applyNumberFormat="1" applyFont="1" applyFill="1" applyBorder="1" applyAlignment="1" applyProtection="1">
      <alignment/>
      <protection/>
    </xf>
    <xf numFmtId="0" fontId="1" fillId="0" borderId="12" xfId="0" applyFont="1" applyBorder="1" applyAlignment="1">
      <alignment wrapText="1"/>
    </xf>
    <xf numFmtId="49" fontId="6" fillId="33" borderId="10" xfId="56" applyNumberFormat="1" applyFont="1" applyFill="1" applyBorder="1" applyAlignment="1" applyProtection="1">
      <alignment horizontal="left" vertical="center" wrapText="1"/>
      <protection/>
    </xf>
    <xf numFmtId="49" fontId="8" fillId="33" borderId="10" xfId="56" applyNumberFormat="1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>
      <alignment/>
    </xf>
    <xf numFmtId="0" fontId="6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wrapText="1"/>
    </xf>
    <xf numFmtId="49" fontId="5" fillId="33" borderId="10" xfId="56" applyNumberFormat="1" applyFont="1" applyFill="1" applyBorder="1" applyAlignment="1" applyProtection="1">
      <alignment horizontal="center" vertical="center" wrapText="1"/>
      <protection/>
    </xf>
    <xf numFmtId="172" fontId="6" fillId="33" borderId="10" xfId="56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 quotePrefix="1">
      <alignment horizontal="center"/>
    </xf>
    <xf numFmtId="49" fontId="6" fillId="33" borderId="10" xfId="56" applyNumberFormat="1" applyFont="1" applyFill="1" applyBorder="1" applyAlignment="1" applyProtection="1">
      <alignment horizontal="center" wrapText="1"/>
      <protection/>
    </xf>
    <xf numFmtId="49" fontId="6" fillId="33" borderId="10" xfId="56" applyNumberFormat="1" applyFont="1" applyFill="1" applyBorder="1" applyAlignment="1" applyProtection="1" quotePrefix="1">
      <alignment horizontal="center"/>
      <protection/>
    </xf>
    <xf numFmtId="49" fontId="2" fillId="33" borderId="10" xfId="56" applyNumberFormat="1" applyFont="1" applyFill="1" applyBorder="1" applyAlignment="1" applyProtection="1">
      <alignment horizontal="center"/>
      <protection/>
    </xf>
    <xf numFmtId="172" fontId="6" fillId="33" borderId="10" xfId="56" applyNumberFormat="1" applyFont="1" applyFill="1" applyBorder="1" applyAlignment="1" applyProtection="1">
      <alignment/>
      <protection/>
    </xf>
    <xf numFmtId="0" fontId="2" fillId="33" borderId="0" xfId="0" applyFont="1" applyFill="1" applyAlignment="1">
      <alignment/>
    </xf>
    <xf numFmtId="49" fontId="6" fillId="33" borderId="10" xfId="56" applyNumberFormat="1" applyFont="1" applyFill="1" applyBorder="1" applyAlignment="1" applyProtection="1">
      <alignment horizontal="center"/>
      <protection/>
    </xf>
    <xf numFmtId="49" fontId="2" fillId="33" borderId="10" xfId="56" applyNumberFormat="1" applyFont="1" applyFill="1" applyBorder="1" applyAlignment="1" applyProtection="1">
      <alignment horizontal="left" vertical="center" wrapText="1"/>
      <protection/>
    </xf>
    <xf numFmtId="49" fontId="2" fillId="33" borderId="10" xfId="0" applyNumberFormat="1" applyFont="1" applyFill="1" applyBorder="1" applyAlignment="1">
      <alignment horizontal="center" wrapText="1"/>
    </xf>
    <xf numFmtId="49" fontId="2" fillId="33" borderId="10" xfId="56" applyNumberFormat="1" applyFont="1" applyFill="1" applyBorder="1" applyAlignment="1" applyProtection="1" quotePrefix="1">
      <alignment horizontal="center"/>
      <protection/>
    </xf>
    <xf numFmtId="49" fontId="2" fillId="33" borderId="10" xfId="56" applyNumberFormat="1" applyFont="1" applyFill="1" applyBorder="1" applyAlignment="1" applyProtection="1">
      <alignment horizontal="left"/>
      <protection/>
    </xf>
    <xf numFmtId="172" fontId="2" fillId="33" borderId="10" xfId="56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wrapText="1"/>
    </xf>
    <xf numFmtId="49" fontId="2" fillId="33" borderId="10" xfId="56" applyNumberFormat="1" applyFont="1" applyFill="1" applyBorder="1" applyAlignment="1" applyProtection="1">
      <alignment horizontal="center" wrapText="1"/>
      <protection/>
    </xf>
    <xf numFmtId="49" fontId="2" fillId="33" borderId="10" xfId="54" applyNumberFormat="1" applyFont="1" applyFill="1" applyBorder="1" applyAlignment="1">
      <alignment horizontal="left" wrapText="1"/>
      <protection/>
    </xf>
    <xf numFmtId="2" fontId="2" fillId="33" borderId="10" xfId="56" applyNumberFormat="1" applyFont="1" applyFill="1" applyBorder="1" applyAlignment="1" applyProtection="1">
      <alignment horizontal="left" vertical="center" wrapText="1"/>
      <protection/>
    </xf>
    <xf numFmtId="49" fontId="2" fillId="33" borderId="10" xfId="54" applyNumberFormat="1" applyFont="1" applyFill="1" applyBorder="1" applyAlignment="1">
      <alignment horizontal="center" wrapText="1"/>
      <protection/>
    </xf>
    <xf numFmtId="172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6" fillId="33" borderId="10" xfId="0" applyNumberFormat="1" applyFont="1" applyFill="1" applyBorder="1" applyAlignment="1">
      <alignment horizontal="left" vertical="center" wrapText="1"/>
    </xf>
    <xf numFmtId="49" fontId="6" fillId="33" borderId="10" xfId="56" applyNumberFormat="1" applyFont="1" applyFill="1" applyBorder="1" applyAlignment="1" applyProtection="1" quotePrefix="1">
      <alignment horizontal="center" wrapText="1"/>
      <protection/>
    </xf>
    <xf numFmtId="3" fontId="6" fillId="33" borderId="10" xfId="56" applyNumberFormat="1" applyFont="1" applyFill="1" applyBorder="1" applyAlignment="1" applyProtection="1">
      <alignment horizontal="center" wrapText="1"/>
      <protection/>
    </xf>
    <xf numFmtId="0" fontId="2" fillId="33" borderId="10" xfId="0" applyFont="1" applyFill="1" applyBorder="1" applyAlignment="1">
      <alignment horizontal="center"/>
    </xf>
    <xf numFmtId="49" fontId="2" fillId="33" borderId="10" xfId="56" applyNumberFormat="1" applyFont="1" applyFill="1" applyBorder="1" applyAlignment="1" applyProtection="1" quotePrefix="1">
      <alignment horizontal="center" wrapText="1"/>
      <protection/>
    </xf>
    <xf numFmtId="49" fontId="2" fillId="33" borderId="10" xfId="56" applyNumberFormat="1" applyFont="1" applyFill="1" applyBorder="1" applyAlignment="1" applyProtection="1">
      <alignment horizontal="left" wrapText="1"/>
      <protection/>
    </xf>
    <xf numFmtId="3" fontId="2" fillId="33" borderId="10" xfId="56" applyNumberFormat="1" applyFont="1" applyFill="1" applyBorder="1" applyAlignment="1" applyProtection="1">
      <alignment horizontal="center" wrapText="1"/>
      <protection/>
    </xf>
    <xf numFmtId="0" fontId="6" fillId="33" borderId="10" xfId="0" applyNumberFormat="1" applyFont="1" applyFill="1" applyBorder="1" applyAlignment="1">
      <alignment horizontal="justify" wrapText="1"/>
    </xf>
    <xf numFmtId="49" fontId="6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justify" wrapText="1"/>
    </xf>
    <xf numFmtId="0" fontId="2" fillId="33" borderId="10" xfId="0" applyNumberFormat="1" applyFont="1" applyFill="1" applyBorder="1" applyAlignment="1">
      <alignment horizontal="justify" wrapText="1"/>
    </xf>
    <xf numFmtId="49" fontId="6" fillId="33" borderId="10" xfId="54" applyNumberFormat="1" applyFont="1" applyFill="1" applyBorder="1" applyAlignment="1">
      <alignment horizontal="center" wrapText="1"/>
      <protection/>
    </xf>
    <xf numFmtId="0" fontId="15" fillId="33" borderId="0" xfId="0" applyFont="1" applyFill="1" applyAlignment="1">
      <alignment wrapText="1"/>
    </xf>
    <xf numFmtId="0" fontId="15" fillId="33" borderId="10" xfId="0" applyFont="1" applyFill="1" applyBorder="1" applyAlignment="1">
      <alignment wrapText="1"/>
    </xf>
    <xf numFmtId="49" fontId="6" fillId="33" borderId="10" xfId="56" applyNumberFormat="1" applyFont="1" applyFill="1" applyBorder="1" applyAlignment="1" applyProtection="1">
      <alignment horizontal="left"/>
      <protection/>
    </xf>
    <xf numFmtId="49" fontId="2" fillId="33" borderId="10" xfId="56" applyNumberFormat="1" applyFont="1" applyFill="1" applyBorder="1" applyAlignment="1" applyProtection="1" quotePrefix="1">
      <alignment horizontal="left"/>
      <protection/>
    </xf>
    <xf numFmtId="1" fontId="2" fillId="33" borderId="10" xfId="54" applyNumberFormat="1" applyFont="1" applyFill="1" applyBorder="1" applyAlignment="1">
      <alignment horizontal="left" wrapText="1"/>
      <protection/>
    </xf>
    <xf numFmtId="1" fontId="2" fillId="33" borderId="10" xfId="54" applyNumberFormat="1" applyFont="1" applyFill="1" applyBorder="1" applyAlignment="1">
      <alignment horizontal="center" wrapText="1"/>
      <protection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0" xfId="55" applyNumberFormat="1" applyFont="1" applyFill="1" applyBorder="1" applyAlignment="1">
      <alignment horizontal="center" wrapText="1"/>
      <protection/>
    </xf>
    <xf numFmtId="0" fontId="6" fillId="33" borderId="10" xfId="0" applyFont="1" applyFill="1" applyBorder="1" applyAlignment="1">
      <alignment horizontal="center"/>
    </xf>
    <xf numFmtId="1" fontId="6" fillId="33" borderId="10" xfId="54" applyNumberFormat="1" applyFont="1" applyFill="1" applyBorder="1" applyAlignment="1">
      <alignment horizontal="center" wrapText="1"/>
      <protection/>
    </xf>
    <xf numFmtId="1" fontId="2" fillId="33" borderId="10" xfId="54" applyNumberFormat="1" applyFont="1" applyFill="1" applyBorder="1" applyAlignment="1" quotePrefix="1">
      <alignment horizontal="left" wrapText="1"/>
      <protection/>
    </xf>
    <xf numFmtId="1" fontId="2" fillId="33" borderId="10" xfId="54" applyNumberFormat="1" applyFont="1" applyFill="1" applyBorder="1" applyAlignment="1" quotePrefix="1">
      <alignment horizontal="center" wrapText="1"/>
      <protection/>
    </xf>
    <xf numFmtId="49" fontId="2" fillId="33" borderId="10" xfId="0" applyNumberFormat="1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/>
    </xf>
    <xf numFmtId="4" fontId="2" fillId="33" borderId="10" xfId="56" applyNumberFormat="1" applyFont="1" applyFill="1" applyBorder="1" applyAlignment="1" applyProtection="1">
      <alignment/>
      <protection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172" fontId="2" fillId="33" borderId="18" xfId="56" applyNumberFormat="1" applyFont="1" applyFill="1" applyBorder="1" applyAlignment="1" applyProtection="1">
      <alignment/>
      <protection/>
    </xf>
    <xf numFmtId="172" fontId="2" fillId="33" borderId="18" xfId="0" applyNumberFormat="1" applyFont="1" applyFill="1" applyBorder="1" applyAlignment="1">
      <alignment/>
    </xf>
    <xf numFmtId="49" fontId="6" fillId="33" borderId="10" xfId="56" applyNumberFormat="1" applyFont="1" applyFill="1" applyBorder="1" applyAlignment="1" applyProtection="1">
      <alignment horizontal="left" vertical="center"/>
      <protection/>
    </xf>
    <xf numFmtId="173" fontId="6" fillId="33" borderId="10" xfId="54" applyNumberFormat="1" applyFont="1" applyFill="1" applyBorder="1" applyAlignment="1">
      <alignment horizontal="center" wrapText="1"/>
      <protection/>
    </xf>
    <xf numFmtId="49" fontId="6" fillId="33" borderId="10" xfId="0" applyNumberFormat="1" applyFont="1" applyFill="1" applyBorder="1" applyAlignment="1" applyProtection="1">
      <alignment horizontal="left" vertical="center" wrapText="1"/>
      <protection/>
    </xf>
    <xf numFmtId="172" fontId="6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 quotePrefix="1">
      <alignment horizontal="center"/>
    </xf>
    <xf numFmtId="49" fontId="2" fillId="33" borderId="10" xfId="0" applyNumberFormat="1" applyFont="1" applyFill="1" applyBorder="1" applyAlignment="1" quotePrefix="1">
      <alignment horizontal="center"/>
    </xf>
    <xf numFmtId="49" fontId="2" fillId="33" borderId="10" xfId="0" applyNumberFormat="1" applyFont="1" applyFill="1" applyBorder="1" applyAlignment="1" applyProtection="1">
      <alignment horizontal="center" wrapText="1"/>
      <protection/>
    </xf>
    <xf numFmtId="3" fontId="6" fillId="33" borderId="10" xfId="56" applyNumberFormat="1" applyFont="1" applyFill="1" applyBorder="1" applyAlignment="1" applyProtection="1">
      <alignment horizontal="center"/>
      <protection/>
    </xf>
    <xf numFmtId="2" fontId="2" fillId="33" borderId="10" xfId="0" applyNumberFormat="1" applyFont="1" applyFill="1" applyBorder="1" applyAlignment="1">
      <alignment horizontal="center" wrapText="1"/>
    </xf>
    <xf numFmtId="3" fontId="2" fillId="33" borderId="10" xfId="56" applyNumberFormat="1" applyFont="1" applyFill="1" applyBorder="1" applyAlignment="1" applyProtection="1">
      <alignment horizontal="center"/>
      <protection/>
    </xf>
    <xf numFmtId="2" fontId="6" fillId="33" borderId="10" xfId="0" applyNumberFormat="1" applyFont="1" applyFill="1" applyBorder="1" applyAlignment="1">
      <alignment horizontal="center" wrapText="1"/>
    </xf>
    <xf numFmtId="172" fontId="6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 quotePrefix="1">
      <alignment horizontal="center"/>
    </xf>
    <xf numFmtId="0" fontId="15" fillId="33" borderId="10" xfId="0" applyFont="1" applyFill="1" applyBorder="1" applyAlignment="1">
      <alignment/>
    </xf>
    <xf numFmtId="49" fontId="2" fillId="33" borderId="10" xfId="55" applyNumberFormat="1" applyFont="1" applyFill="1" applyBorder="1" applyAlignment="1">
      <alignment horizontal="left" wrapText="1"/>
      <protection/>
    </xf>
    <xf numFmtId="0" fontId="2" fillId="33" borderId="10" xfId="0" applyFont="1" applyFill="1" applyBorder="1" applyAlignment="1" quotePrefix="1">
      <alignment horizontal="left"/>
    </xf>
    <xf numFmtId="0" fontId="2" fillId="33" borderId="10" xfId="0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/>
    </xf>
    <xf numFmtId="49" fontId="2" fillId="33" borderId="10" xfId="56" applyNumberFormat="1" applyFont="1" applyFill="1" applyBorder="1" applyAlignment="1" applyProtection="1" quotePrefix="1">
      <alignment/>
      <protection/>
    </xf>
    <xf numFmtId="49" fontId="6" fillId="33" borderId="10" xfId="56" applyNumberFormat="1" applyFont="1" applyFill="1" applyBorder="1" applyAlignment="1" applyProtection="1">
      <alignment horizontal="center" vertical="center" wrapText="1"/>
      <protection/>
    </xf>
    <xf numFmtId="172" fontId="6" fillId="33" borderId="18" xfId="56" applyNumberFormat="1" applyFont="1" applyFill="1" applyBorder="1" applyAlignment="1" applyProtection="1">
      <alignment horizontal="right" vertical="center" wrapText="1"/>
      <protection/>
    </xf>
    <xf numFmtId="172" fontId="2" fillId="33" borderId="10" xfId="56" applyNumberFormat="1" applyFont="1" applyFill="1" applyBorder="1" applyAlignment="1" applyProtection="1">
      <alignment horizontal="right" vertical="center" wrapText="1"/>
      <protection/>
    </xf>
    <xf numFmtId="172" fontId="2" fillId="33" borderId="18" xfId="56" applyNumberFormat="1" applyFont="1" applyFill="1" applyBorder="1" applyAlignment="1" applyProtection="1">
      <alignment horizontal="right" vertical="center" wrapText="1"/>
      <protection/>
    </xf>
    <xf numFmtId="49" fontId="2" fillId="33" borderId="10" xfId="56" applyNumberFormat="1" applyFont="1" applyFill="1" applyBorder="1" applyAlignment="1" applyProtection="1">
      <alignment horizontal="center" vertical="center" wrapText="1"/>
      <protection/>
    </xf>
    <xf numFmtId="172" fontId="6" fillId="33" borderId="18" xfId="56" applyNumberFormat="1" applyFont="1" applyFill="1" applyBorder="1" applyAlignment="1" applyProtection="1">
      <alignment/>
      <protection/>
    </xf>
    <xf numFmtId="0" fontId="6" fillId="33" borderId="10" xfId="0" applyFont="1" applyFill="1" applyBorder="1" applyAlignment="1">
      <alignment/>
    </xf>
    <xf numFmtId="172" fontId="6" fillId="33" borderId="18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justify" vertical="center" wrapText="1"/>
    </xf>
    <xf numFmtId="172" fontId="6" fillId="33" borderId="18" xfId="0" applyNumberFormat="1" applyFont="1" applyFill="1" applyBorder="1" applyAlignment="1">
      <alignment/>
    </xf>
    <xf numFmtId="172" fontId="2" fillId="33" borderId="18" xfId="0" applyNumberFormat="1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 horizontal="left" vertical="center" wrapText="1"/>
    </xf>
    <xf numFmtId="3" fontId="2" fillId="33" borderId="10" xfId="54" applyNumberFormat="1" applyFont="1" applyFill="1" applyBorder="1" applyAlignment="1">
      <alignment horizontal="left" wrapText="1"/>
      <protection/>
    </xf>
    <xf numFmtId="3" fontId="2" fillId="33" borderId="10" xfId="54" applyNumberFormat="1" applyFont="1" applyFill="1" applyBorder="1" applyAlignment="1">
      <alignment horizontal="center" wrapText="1"/>
      <protection/>
    </xf>
    <xf numFmtId="0" fontId="2" fillId="33" borderId="10" xfId="0" applyFont="1" applyFill="1" applyBorder="1" applyAlignment="1">
      <alignment horizontal="justify" vertical="center" wrapText="1"/>
    </xf>
    <xf numFmtId="172" fontId="2" fillId="33" borderId="19" xfId="0" applyNumberFormat="1" applyFont="1" applyFill="1" applyBorder="1" applyAlignment="1">
      <alignment/>
    </xf>
    <xf numFmtId="172" fontId="2" fillId="33" borderId="12" xfId="0" applyNumberFormat="1" applyFont="1" applyFill="1" applyBorder="1" applyAlignment="1">
      <alignment/>
    </xf>
    <xf numFmtId="49" fontId="6" fillId="33" borderId="10" xfId="54" applyNumberFormat="1" applyFont="1" applyFill="1" applyBorder="1" applyAlignment="1">
      <alignment horizontal="left" wrapText="1"/>
      <protection/>
    </xf>
    <xf numFmtId="2" fontId="6" fillId="33" borderId="10" xfId="56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>
      <alignment horizontal="justify" vertical="center" wrapText="1"/>
    </xf>
    <xf numFmtId="1" fontId="6" fillId="33" borderId="10" xfId="54" applyNumberFormat="1" applyFont="1" applyFill="1" applyBorder="1" applyAlignment="1">
      <alignment horizontal="left" wrapText="1"/>
      <protection/>
    </xf>
    <xf numFmtId="0" fontId="6" fillId="33" borderId="10" xfId="0" applyFont="1" applyFill="1" applyBorder="1" applyAlignment="1">
      <alignment horizontal="justify" wrapText="1"/>
    </xf>
    <xf numFmtId="0" fontId="6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vertical="center" wrapText="1"/>
    </xf>
    <xf numFmtId="49" fontId="6" fillId="33" borderId="10" xfId="55" applyNumberFormat="1" applyFont="1" applyFill="1" applyBorder="1" applyAlignment="1">
      <alignment horizontal="left" wrapText="1"/>
      <protection/>
    </xf>
    <xf numFmtId="172" fontId="6" fillId="0" borderId="10" xfId="56" applyNumberFormat="1" applyFont="1" applyFill="1" applyBorder="1" applyAlignment="1" applyProtection="1">
      <alignment horizontal="right" vertical="center" wrapText="1"/>
      <protection/>
    </xf>
    <xf numFmtId="49" fontId="5" fillId="33" borderId="10" xfId="56" applyNumberFormat="1" applyFont="1" applyFill="1" applyBorder="1" applyAlignment="1" applyProtection="1" quotePrefix="1">
      <alignment horizontal="center" vertical="center" wrapText="1"/>
      <protection/>
    </xf>
    <xf numFmtId="49" fontId="8" fillId="33" borderId="10" xfId="56" applyNumberFormat="1" applyFont="1" applyFill="1" applyBorder="1" applyAlignment="1" applyProtection="1" quotePrefix="1">
      <alignment horizontal="center" vertical="center" wrapText="1"/>
      <protection/>
    </xf>
    <xf numFmtId="0" fontId="8" fillId="33" borderId="10" xfId="0" applyFont="1" applyFill="1" applyBorder="1" applyAlignment="1">
      <alignment horizontal="center"/>
    </xf>
    <xf numFmtId="0" fontId="5" fillId="33" borderId="10" xfId="0" applyFont="1" applyFill="1" applyBorder="1" applyAlignment="1" quotePrefix="1">
      <alignment horizontal="center"/>
    </xf>
    <xf numFmtId="0" fontId="8" fillId="33" borderId="10" xfId="0" applyFont="1" applyFill="1" applyBorder="1" applyAlignment="1">
      <alignment/>
    </xf>
    <xf numFmtId="0" fontId="2" fillId="33" borderId="16" xfId="0" applyFont="1" applyFill="1" applyBorder="1" applyAlignment="1">
      <alignment vertical="center" wrapText="1"/>
    </xf>
    <xf numFmtId="1" fontId="6" fillId="33" borderId="10" xfId="56" applyNumberFormat="1" applyFont="1" applyFill="1" applyBorder="1" applyAlignment="1">
      <alignment vertical="center" wrapText="1"/>
    </xf>
    <xf numFmtId="3" fontId="6" fillId="33" borderId="10" xfId="0" applyNumberFormat="1" applyFont="1" applyFill="1" applyBorder="1" applyAlignment="1">
      <alignment horizontal="right" vertical="center" wrapText="1"/>
    </xf>
    <xf numFmtId="3" fontId="6" fillId="33" borderId="17" xfId="0" applyNumberFormat="1" applyFont="1" applyFill="1" applyBorder="1" applyAlignment="1">
      <alignment horizontal="right" vertical="center" wrapText="1"/>
    </xf>
    <xf numFmtId="1" fontId="2" fillId="33" borderId="16" xfId="56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2" fillId="33" borderId="17" xfId="0" applyNumberFormat="1" applyFont="1" applyFill="1" applyBorder="1" applyAlignment="1">
      <alignment/>
    </xf>
    <xf numFmtId="1" fontId="2" fillId="33" borderId="20" xfId="56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/>
    </xf>
    <xf numFmtId="3" fontId="2" fillId="33" borderId="21" xfId="0" applyNumberFormat="1" applyFont="1" applyFill="1" applyBorder="1" applyAlignment="1">
      <alignment horizontal="center" vertical="center" wrapText="1"/>
    </xf>
    <xf numFmtId="3" fontId="2" fillId="33" borderId="21" xfId="0" applyNumberFormat="1" applyFont="1" applyFill="1" applyBorder="1" applyAlignment="1">
      <alignment vertical="center" wrapText="1"/>
    </xf>
    <xf numFmtId="3" fontId="2" fillId="33" borderId="22" xfId="0" applyNumberFormat="1" applyFont="1" applyFill="1" applyBorder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wrapText="1"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172" fontId="8" fillId="33" borderId="10" xfId="56" applyNumberFormat="1" applyFont="1" applyFill="1" applyBorder="1" applyAlignment="1" applyProtection="1">
      <alignment horizontal="center" vertical="center" wrapText="1"/>
      <protection/>
    </xf>
    <xf numFmtId="172" fontId="5" fillId="33" borderId="21" xfId="0" applyNumberFormat="1" applyFont="1" applyFill="1" applyBorder="1" applyAlignment="1">
      <alignment horizontal="center" wrapText="1"/>
    </xf>
    <xf numFmtId="172" fontId="5" fillId="33" borderId="12" xfId="0" applyNumberFormat="1" applyFont="1" applyFill="1" applyBorder="1" applyAlignment="1">
      <alignment horizontal="center" wrapText="1"/>
    </xf>
    <xf numFmtId="172" fontId="5" fillId="33" borderId="10" xfId="0" applyNumberFormat="1" applyFont="1" applyFill="1" applyBorder="1" applyAlignment="1">
      <alignment horizontal="center" wrapText="1"/>
    </xf>
    <xf numFmtId="0" fontId="3" fillId="33" borderId="0" xfId="56" applyNumberFormat="1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>
      <alignment horizontal="center" wrapText="1"/>
    </xf>
    <xf numFmtId="49" fontId="8" fillId="33" borderId="10" xfId="56" applyNumberFormat="1" applyFont="1" applyFill="1" applyBorder="1" applyAlignment="1" applyProtection="1">
      <alignment horizontal="center" vertical="center" wrapText="1"/>
      <protection/>
    </xf>
    <xf numFmtId="49" fontId="6" fillId="33" borderId="10" xfId="56" applyNumberFormat="1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 horizontal="center" wrapText="1"/>
    </xf>
    <xf numFmtId="2" fontId="3" fillId="33" borderId="0" xfId="56" applyNumberFormat="1" applyFont="1" applyFill="1" applyBorder="1" applyAlignment="1" applyProtection="1">
      <alignment horizontal="center" wrapText="1"/>
      <protection/>
    </xf>
    <xf numFmtId="49" fontId="6" fillId="33" borderId="10" xfId="56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right"/>
    </xf>
    <xf numFmtId="172" fontId="2" fillId="0" borderId="21" xfId="56" applyNumberFormat="1" applyFont="1" applyFill="1" applyBorder="1" applyAlignment="1" applyProtection="1">
      <alignment horizontal="center" vertical="center"/>
      <protection/>
    </xf>
    <xf numFmtId="172" fontId="2" fillId="0" borderId="26" xfId="56" applyNumberFormat="1" applyFont="1" applyFill="1" applyBorder="1" applyAlignment="1" applyProtection="1">
      <alignment horizontal="center" vertical="center"/>
      <protection/>
    </xf>
    <xf numFmtId="172" fontId="2" fillId="0" borderId="12" xfId="56" applyNumberFormat="1" applyFont="1" applyFill="1" applyBorder="1" applyAlignment="1" applyProtection="1">
      <alignment horizontal="center" vertical="center"/>
      <protection/>
    </xf>
    <xf numFmtId="49" fontId="2" fillId="0" borderId="10" xfId="56" applyNumberFormat="1" applyFont="1" applyFill="1" applyBorder="1" applyAlignment="1" applyProtection="1">
      <alignment horizontal="center" vertical="center" wrapText="1"/>
      <protection/>
    </xf>
    <xf numFmtId="49" fontId="5" fillId="0" borderId="10" xfId="56" applyNumberFormat="1" applyFont="1" applyFill="1" applyBorder="1" applyAlignment="1" applyProtection="1">
      <alignment horizontal="center" vertical="center" wrapText="1"/>
      <protection/>
    </xf>
    <xf numFmtId="172" fontId="2" fillId="33" borderId="21" xfId="56" applyNumberFormat="1" applyFont="1" applyFill="1" applyBorder="1" applyAlignment="1" applyProtection="1">
      <alignment horizontal="center" vertical="center"/>
      <protection/>
    </xf>
    <xf numFmtId="172" fontId="2" fillId="33" borderId="26" xfId="56" applyNumberFormat="1" applyFont="1" applyFill="1" applyBorder="1" applyAlignment="1" applyProtection="1">
      <alignment horizontal="center" vertical="center"/>
      <protection/>
    </xf>
    <xf numFmtId="172" fontId="2" fillId="33" borderId="12" xfId="56" applyNumberFormat="1" applyFont="1" applyFill="1" applyBorder="1" applyAlignment="1" applyProtection="1">
      <alignment horizontal="center" vertical="center"/>
      <protection/>
    </xf>
    <xf numFmtId="49" fontId="5" fillId="33" borderId="10" xfId="56" applyNumberFormat="1" applyFont="1" applyFill="1" applyBorder="1" applyAlignment="1" applyProtection="1">
      <alignment horizontal="center" vertical="center" wrapText="1"/>
      <protection/>
    </xf>
    <xf numFmtId="3" fontId="6" fillId="0" borderId="11" xfId="56" applyNumberFormat="1" applyFont="1" applyFill="1" applyBorder="1" applyAlignment="1" applyProtection="1">
      <alignment horizontal="right"/>
      <protection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  <xf numFmtId="3" fontId="6" fillId="33" borderId="27" xfId="56" applyNumberFormat="1" applyFont="1" applyFill="1" applyBorder="1" applyAlignment="1" applyProtection="1">
      <alignment horizontal="right"/>
      <protection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Алексеевский уведомление" xfId="54"/>
    <cellStyle name="Обычный_Валуйский уведомление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66"/>
  </sheetPr>
  <dimension ref="A1:O574"/>
  <sheetViews>
    <sheetView zoomScalePageLayoutView="0" workbookViewId="0" topLeftCell="A1">
      <selection activeCell="A4" sqref="A4:M4"/>
    </sheetView>
  </sheetViews>
  <sheetFormatPr defaultColWidth="9.00390625" defaultRowHeight="12.75"/>
  <cols>
    <col min="1" max="1" width="33.00390625" style="44" customWidth="1"/>
    <col min="2" max="2" width="5.625" style="37" customWidth="1"/>
    <col min="3" max="3" width="4.625" style="38" customWidth="1"/>
    <col min="4" max="4" width="4.75390625" style="38" customWidth="1"/>
    <col min="5" max="5" width="14.00390625" style="38" customWidth="1"/>
    <col min="6" max="6" width="4.875" style="38" customWidth="1"/>
    <col min="7" max="7" width="11.625" style="34" customWidth="1"/>
    <col min="8" max="8" width="11.00390625" style="26" hidden="1" customWidth="1"/>
    <col min="9" max="9" width="11.125" style="26" hidden="1" customWidth="1"/>
    <col min="10" max="10" width="12.75390625" style="34" customWidth="1"/>
    <col min="11" max="11" width="11.00390625" style="26" hidden="1" customWidth="1"/>
    <col min="12" max="12" width="11.875" style="26" hidden="1" customWidth="1"/>
    <col min="13" max="13" width="11.00390625" style="34" customWidth="1"/>
    <col min="14" max="14" width="11.00390625" style="26" hidden="1" customWidth="1"/>
    <col min="15" max="15" width="11.125" style="26" hidden="1" customWidth="1"/>
    <col min="16" max="16384" width="9.125" style="35" customWidth="1"/>
  </cols>
  <sheetData>
    <row r="1" spans="1:15" s="22" customFormat="1" ht="18.75">
      <c r="A1" s="241" t="s">
        <v>715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1"/>
      <c r="O1" s="21"/>
    </row>
    <row r="2" spans="1:15" s="22" customFormat="1" ht="18.75">
      <c r="A2" s="241" t="s">
        <v>907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1"/>
      <c r="O2" s="21"/>
    </row>
    <row r="3" spans="1:15" s="22" customFormat="1" ht="18.75">
      <c r="A3" s="241" t="s">
        <v>908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1"/>
      <c r="O3" s="21"/>
    </row>
    <row r="4" spans="1:15" s="22" customFormat="1" ht="18.75">
      <c r="A4" s="241" t="s">
        <v>1030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1"/>
      <c r="O4" s="21"/>
    </row>
    <row r="5" spans="1:15" s="22" customFormat="1" ht="18.75">
      <c r="A5" s="45"/>
      <c r="B5" s="23"/>
      <c r="C5" s="24"/>
      <c r="D5" s="24"/>
      <c r="E5" s="24"/>
      <c r="F5" s="24"/>
      <c r="G5" s="25"/>
      <c r="H5" s="21"/>
      <c r="I5" s="21"/>
      <c r="J5" s="25"/>
      <c r="K5" s="21"/>
      <c r="L5" s="21"/>
      <c r="M5" s="25"/>
      <c r="N5" s="21"/>
      <c r="O5" s="21"/>
    </row>
    <row r="6" spans="1:15" s="22" customFormat="1" ht="18.75">
      <c r="A6" s="237" t="s">
        <v>909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1"/>
      <c r="O6" s="21"/>
    </row>
    <row r="7" spans="1:15" s="22" customFormat="1" ht="18.75">
      <c r="A7" s="237" t="s">
        <v>716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1"/>
      <c r="O7" s="21"/>
    </row>
    <row r="8" spans="1:15" s="22" customFormat="1" ht="11.25" customHeight="1">
      <c r="A8" s="42"/>
      <c r="B8" s="48"/>
      <c r="C8" s="48"/>
      <c r="D8" s="48"/>
      <c r="E8" s="48"/>
      <c r="F8" s="48"/>
      <c r="H8" s="26"/>
      <c r="I8" s="26"/>
      <c r="J8" s="27"/>
      <c r="K8" s="26"/>
      <c r="L8" s="26"/>
      <c r="M8" s="27"/>
      <c r="N8" s="26"/>
      <c r="O8" s="26"/>
    </row>
    <row r="9" spans="1:15" ht="15.75">
      <c r="A9" s="28"/>
      <c r="B9" s="29"/>
      <c r="C9" s="30"/>
      <c r="D9" s="30"/>
      <c r="E9" s="30"/>
      <c r="F9" s="31"/>
      <c r="H9" s="33"/>
      <c r="I9" s="33"/>
      <c r="K9" s="33"/>
      <c r="L9" s="33"/>
      <c r="M9" s="32" t="s">
        <v>910</v>
      </c>
      <c r="N9" s="33"/>
      <c r="O9" s="33"/>
    </row>
    <row r="10" spans="1:15" s="92" customFormat="1" ht="31.5" customHeight="1">
      <c r="A10" s="240" t="s">
        <v>911</v>
      </c>
      <c r="B10" s="238" t="s">
        <v>912</v>
      </c>
      <c r="C10" s="239" t="s">
        <v>913</v>
      </c>
      <c r="D10" s="239" t="s">
        <v>1005</v>
      </c>
      <c r="E10" s="239" t="s">
        <v>914</v>
      </c>
      <c r="F10" s="239" t="s">
        <v>1004</v>
      </c>
      <c r="G10" s="233" t="s">
        <v>398</v>
      </c>
      <c r="H10" s="236" t="s">
        <v>915</v>
      </c>
      <c r="I10" s="236" t="s">
        <v>916</v>
      </c>
      <c r="J10" s="233" t="s">
        <v>399</v>
      </c>
      <c r="K10" s="236" t="s">
        <v>915</v>
      </c>
      <c r="L10" s="236" t="s">
        <v>916</v>
      </c>
      <c r="M10" s="233" t="s">
        <v>127</v>
      </c>
      <c r="N10" s="236" t="s">
        <v>915</v>
      </c>
      <c r="O10" s="234" t="s">
        <v>916</v>
      </c>
    </row>
    <row r="11" spans="1:15" s="92" customFormat="1" ht="29.25" customHeight="1">
      <c r="A11" s="240"/>
      <c r="B11" s="238"/>
      <c r="C11" s="239"/>
      <c r="D11" s="239"/>
      <c r="E11" s="239"/>
      <c r="F11" s="239"/>
      <c r="G11" s="233"/>
      <c r="H11" s="236"/>
      <c r="I11" s="236"/>
      <c r="J11" s="233"/>
      <c r="K11" s="236"/>
      <c r="L11" s="236"/>
      <c r="M11" s="233"/>
      <c r="N11" s="236"/>
      <c r="O11" s="235"/>
    </row>
    <row r="12" spans="1:15" s="97" customFormat="1" ht="15.75">
      <c r="A12" s="93" t="s">
        <v>917</v>
      </c>
      <c r="B12" s="94"/>
      <c r="C12" s="95"/>
      <c r="D12" s="95"/>
      <c r="E12" s="95"/>
      <c r="F12" s="95"/>
      <c r="G12" s="96">
        <f aca="true" t="shared" si="0" ref="G12:O12">SUM(G13,G263,G293,G367,G436,G557)</f>
        <v>853533.6000000001</v>
      </c>
      <c r="H12" s="96">
        <f t="shared" si="0"/>
        <v>441633.10000000003</v>
      </c>
      <c r="I12" s="96">
        <f t="shared" si="0"/>
        <v>411900.5</v>
      </c>
      <c r="J12" s="96">
        <f t="shared" si="0"/>
        <v>1033869.2</v>
      </c>
      <c r="K12" s="96">
        <f t="shared" si="0"/>
        <v>670690.7</v>
      </c>
      <c r="L12" s="96">
        <f t="shared" si="0"/>
        <v>363178.5</v>
      </c>
      <c r="M12" s="96">
        <f t="shared" si="0"/>
        <v>816941.3</v>
      </c>
      <c r="N12" s="96">
        <f t="shared" si="0"/>
        <v>473122.30000000005</v>
      </c>
      <c r="O12" s="96">
        <f t="shared" si="0"/>
        <v>343819</v>
      </c>
    </row>
    <row r="13" spans="1:15" s="97" customFormat="1" ht="47.25">
      <c r="A13" s="98" t="s">
        <v>934</v>
      </c>
      <c r="B13" s="99">
        <v>850</v>
      </c>
      <c r="C13" s="95"/>
      <c r="D13" s="95"/>
      <c r="E13" s="95"/>
      <c r="F13" s="95"/>
      <c r="G13" s="96">
        <f aca="true" t="shared" si="1" ref="G13:O13">SUM(G14,G53,G76,G128,G165,G176,G213,G228,G246,G258)</f>
        <v>224168.1</v>
      </c>
      <c r="H13" s="96">
        <f t="shared" si="1"/>
        <v>92915.79999999999</v>
      </c>
      <c r="I13" s="96">
        <f t="shared" si="1"/>
        <v>131252.3</v>
      </c>
      <c r="J13" s="96">
        <f t="shared" si="1"/>
        <v>403722.5</v>
      </c>
      <c r="K13" s="96">
        <f t="shared" si="1"/>
        <v>275720</v>
      </c>
      <c r="L13" s="96">
        <f t="shared" si="1"/>
        <v>128002.5</v>
      </c>
      <c r="M13" s="96">
        <f t="shared" si="1"/>
        <v>168388.7</v>
      </c>
      <c r="N13" s="96">
        <f t="shared" si="1"/>
        <v>52402.7</v>
      </c>
      <c r="O13" s="96">
        <f t="shared" si="1"/>
        <v>115986</v>
      </c>
    </row>
    <row r="14" spans="1:15" s="104" customFormat="1" ht="31.5">
      <c r="A14" s="90" t="s">
        <v>935</v>
      </c>
      <c r="B14" s="100" t="s">
        <v>936</v>
      </c>
      <c r="C14" s="101" t="s">
        <v>970</v>
      </c>
      <c r="D14" s="102"/>
      <c r="E14" s="102"/>
      <c r="F14" s="102"/>
      <c r="G14" s="103">
        <f>SUM(G15,G19,G45,G49)</f>
        <v>47714.3</v>
      </c>
      <c r="H14" s="103">
        <f aca="true" t="shared" si="2" ref="H14:O14">SUM(H15,H19,H45,H49)</f>
        <v>663.9</v>
      </c>
      <c r="I14" s="103">
        <f t="shared" si="2"/>
        <v>47050.4</v>
      </c>
      <c r="J14" s="103">
        <f t="shared" si="2"/>
        <v>42039.5</v>
      </c>
      <c r="K14" s="103">
        <f t="shared" si="2"/>
        <v>683.4</v>
      </c>
      <c r="L14" s="103">
        <f t="shared" si="2"/>
        <v>41356.1</v>
      </c>
      <c r="M14" s="103">
        <f t="shared" si="2"/>
        <v>44139</v>
      </c>
      <c r="N14" s="103">
        <f t="shared" si="2"/>
        <v>707</v>
      </c>
      <c r="O14" s="103">
        <f t="shared" si="2"/>
        <v>43432</v>
      </c>
    </row>
    <row r="15" spans="1:15" s="104" customFormat="1" ht="63">
      <c r="A15" s="90" t="s">
        <v>937</v>
      </c>
      <c r="B15" s="100" t="s">
        <v>936</v>
      </c>
      <c r="C15" s="101" t="s">
        <v>970</v>
      </c>
      <c r="D15" s="101" t="s">
        <v>979</v>
      </c>
      <c r="E15" s="105"/>
      <c r="F15" s="105"/>
      <c r="G15" s="103">
        <f>G16</f>
        <v>1544.5</v>
      </c>
      <c r="H15" s="103">
        <f aca="true" t="shared" si="3" ref="H15:O17">H16</f>
        <v>0</v>
      </c>
      <c r="I15" s="103">
        <f t="shared" si="3"/>
        <v>1544.5</v>
      </c>
      <c r="J15" s="103">
        <f>J16</f>
        <v>1495</v>
      </c>
      <c r="K15" s="103">
        <f t="shared" si="3"/>
        <v>0</v>
      </c>
      <c r="L15" s="103">
        <f t="shared" si="3"/>
        <v>1495</v>
      </c>
      <c r="M15" s="103">
        <f>M16</f>
        <v>1552</v>
      </c>
      <c r="N15" s="103">
        <f t="shared" si="3"/>
        <v>0</v>
      </c>
      <c r="O15" s="103">
        <f t="shared" si="3"/>
        <v>1552</v>
      </c>
    </row>
    <row r="16" spans="1:15" s="104" customFormat="1" ht="15.75">
      <c r="A16" s="106" t="s">
        <v>153</v>
      </c>
      <c r="B16" s="107" t="s">
        <v>936</v>
      </c>
      <c r="C16" s="102" t="s">
        <v>970</v>
      </c>
      <c r="D16" s="108" t="s">
        <v>979</v>
      </c>
      <c r="E16" s="109" t="s">
        <v>101</v>
      </c>
      <c r="F16" s="105"/>
      <c r="G16" s="110">
        <f>G17</f>
        <v>1544.5</v>
      </c>
      <c r="H16" s="110">
        <f t="shared" si="3"/>
        <v>0</v>
      </c>
      <c r="I16" s="110">
        <f t="shared" si="3"/>
        <v>1544.5</v>
      </c>
      <c r="J16" s="110">
        <f>J17</f>
        <v>1495</v>
      </c>
      <c r="K16" s="110">
        <f t="shared" si="3"/>
        <v>0</v>
      </c>
      <c r="L16" s="110">
        <f t="shared" si="3"/>
        <v>1495</v>
      </c>
      <c r="M16" s="110">
        <f>M17</f>
        <v>1552</v>
      </c>
      <c r="N16" s="110">
        <f t="shared" si="3"/>
        <v>0</v>
      </c>
      <c r="O16" s="110">
        <f t="shared" si="3"/>
        <v>1552</v>
      </c>
    </row>
    <row r="17" spans="1:15" s="104" customFormat="1" ht="31.5">
      <c r="A17" s="106" t="s">
        <v>104</v>
      </c>
      <c r="B17" s="107" t="s">
        <v>936</v>
      </c>
      <c r="C17" s="108" t="s">
        <v>970</v>
      </c>
      <c r="D17" s="108" t="s">
        <v>979</v>
      </c>
      <c r="E17" s="109" t="s">
        <v>102</v>
      </c>
      <c r="F17" s="105"/>
      <c r="G17" s="110">
        <f>G18</f>
        <v>1544.5</v>
      </c>
      <c r="H17" s="110">
        <f t="shared" si="3"/>
        <v>0</v>
      </c>
      <c r="I17" s="110">
        <f t="shared" si="3"/>
        <v>1544.5</v>
      </c>
      <c r="J17" s="110">
        <f>J18</f>
        <v>1495</v>
      </c>
      <c r="K17" s="110">
        <f t="shared" si="3"/>
        <v>0</v>
      </c>
      <c r="L17" s="110">
        <f t="shared" si="3"/>
        <v>1495</v>
      </c>
      <c r="M17" s="110">
        <f>M18</f>
        <v>1552</v>
      </c>
      <c r="N17" s="110">
        <f t="shared" si="3"/>
        <v>0</v>
      </c>
      <c r="O17" s="110">
        <f t="shared" si="3"/>
        <v>1552</v>
      </c>
    </row>
    <row r="18" spans="1:15" s="104" customFormat="1" ht="189">
      <c r="A18" s="111" t="s">
        <v>105</v>
      </c>
      <c r="B18" s="107" t="s">
        <v>936</v>
      </c>
      <c r="C18" s="108" t="s">
        <v>970</v>
      </c>
      <c r="D18" s="108" t="s">
        <v>979</v>
      </c>
      <c r="E18" s="102" t="s">
        <v>885</v>
      </c>
      <c r="F18" s="102" t="s">
        <v>938</v>
      </c>
      <c r="G18" s="110">
        <f>SUM(H18:I18)</f>
        <v>1544.5</v>
      </c>
      <c r="H18" s="110"/>
      <c r="I18" s="110">
        <v>1544.5</v>
      </c>
      <c r="J18" s="110">
        <f>SUM(K18:L18)</f>
        <v>1495</v>
      </c>
      <c r="K18" s="110">
        <v>0</v>
      </c>
      <c r="L18" s="110">
        <v>1495</v>
      </c>
      <c r="M18" s="110">
        <f>SUM(N18:O18)</f>
        <v>1552</v>
      </c>
      <c r="N18" s="110">
        <v>0</v>
      </c>
      <c r="O18" s="110">
        <v>1552</v>
      </c>
    </row>
    <row r="19" spans="1:15" s="104" customFormat="1" ht="94.5">
      <c r="A19" s="98" t="s">
        <v>939</v>
      </c>
      <c r="B19" s="112">
        <v>850</v>
      </c>
      <c r="C19" s="101" t="s">
        <v>970</v>
      </c>
      <c r="D19" s="101" t="s">
        <v>971</v>
      </c>
      <c r="E19" s="102"/>
      <c r="F19" s="102"/>
      <c r="G19" s="103">
        <f aca="true" t="shared" si="4" ref="G19:O19">SUM(G20,G29,G35,G25,G39)</f>
        <v>46157.9</v>
      </c>
      <c r="H19" s="103">
        <f t="shared" si="4"/>
        <v>652</v>
      </c>
      <c r="I19" s="103">
        <f t="shared" si="4"/>
        <v>45505.9</v>
      </c>
      <c r="J19" s="103">
        <f t="shared" si="4"/>
        <v>38214</v>
      </c>
      <c r="K19" s="103">
        <f t="shared" si="4"/>
        <v>671</v>
      </c>
      <c r="L19" s="103">
        <f t="shared" si="4"/>
        <v>37543</v>
      </c>
      <c r="M19" s="103">
        <f t="shared" si="4"/>
        <v>42574</v>
      </c>
      <c r="N19" s="103">
        <f t="shared" si="4"/>
        <v>694</v>
      </c>
      <c r="O19" s="103">
        <f t="shared" si="4"/>
        <v>41880</v>
      </c>
    </row>
    <row r="20" spans="1:15" s="104" customFormat="1" ht="78.75">
      <c r="A20" s="111" t="s">
        <v>175</v>
      </c>
      <c r="B20" s="113" t="s">
        <v>936</v>
      </c>
      <c r="C20" s="108" t="s">
        <v>970</v>
      </c>
      <c r="D20" s="108" t="s">
        <v>971</v>
      </c>
      <c r="E20" s="114" t="s">
        <v>969</v>
      </c>
      <c r="F20" s="102"/>
      <c r="G20" s="110">
        <f aca="true" t="shared" si="5" ref="G20:O20">SUM(G21)</f>
        <v>652</v>
      </c>
      <c r="H20" s="110">
        <f t="shared" si="5"/>
        <v>652</v>
      </c>
      <c r="I20" s="110">
        <f t="shared" si="5"/>
        <v>0</v>
      </c>
      <c r="J20" s="110">
        <f t="shared" si="5"/>
        <v>671</v>
      </c>
      <c r="K20" s="110">
        <f t="shared" si="5"/>
        <v>671</v>
      </c>
      <c r="L20" s="110">
        <f t="shared" si="5"/>
        <v>0</v>
      </c>
      <c r="M20" s="110">
        <f t="shared" si="5"/>
        <v>694</v>
      </c>
      <c r="N20" s="110">
        <f t="shared" si="5"/>
        <v>694</v>
      </c>
      <c r="O20" s="110">
        <f t="shared" si="5"/>
        <v>0</v>
      </c>
    </row>
    <row r="21" spans="1:15" s="104" customFormat="1" ht="141.75">
      <c r="A21" s="111" t="s">
        <v>176</v>
      </c>
      <c r="B21" s="113" t="s">
        <v>936</v>
      </c>
      <c r="C21" s="108" t="s">
        <v>970</v>
      </c>
      <c r="D21" s="108" t="s">
        <v>971</v>
      </c>
      <c r="E21" s="114" t="s">
        <v>972</v>
      </c>
      <c r="F21" s="102"/>
      <c r="G21" s="110">
        <f aca="true" t="shared" si="6" ref="G21:O21">G22</f>
        <v>652</v>
      </c>
      <c r="H21" s="110">
        <f t="shared" si="6"/>
        <v>652</v>
      </c>
      <c r="I21" s="110">
        <f t="shared" si="6"/>
        <v>0</v>
      </c>
      <c r="J21" s="110">
        <f t="shared" si="6"/>
        <v>671</v>
      </c>
      <c r="K21" s="110">
        <f t="shared" si="6"/>
        <v>671</v>
      </c>
      <c r="L21" s="110">
        <f t="shared" si="6"/>
        <v>0</v>
      </c>
      <c r="M21" s="110">
        <f t="shared" si="6"/>
        <v>694</v>
      </c>
      <c r="N21" s="110">
        <f t="shared" si="6"/>
        <v>694</v>
      </c>
      <c r="O21" s="110">
        <f t="shared" si="6"/>
        <v>0</v>
      </c>
    </row>
    <row r="22" spans="1:15" s="104" customFormat="1" ht="78.75">
      <c r="A22" s="111" t="s">
        <v>694</v>
      </c>
      <c r="B22" s="113" t="s">
        <v>936</v>
      </c>
      <c r="C22" s="108" t="s">
        <v>970</v>
      </c>
      <c r="D22" s="108" t="s">
        <v>971</v>
      </c>
      <c r="E22" s="114" t="s">
        <v>973</v>
      </c>
      <c r="F22" s="102"/>
      <c r="G22" s="110">
        <f aca="true" t="shared" si="7" ref="G22:O22">SUM(G23:G24)</f>
        <v>652</v>
      </c>
      <c r="H22" s="110">
        <f t="shared" si="7"/>
        <v>652</v>
      </c>
      <c r="I22" s="110">
        <f t="shared" si="7"/>
        <v>0</v>
      </c>
      <c r="J22" s="110">
        <f t="shared" si="7"/>
        <v>671</v>
      </c>
      <c r="K22" s="110">
        <f t="shared" si="7"/>
        <v>671</v>
      </c>
      <c r="L22" s="110">
        <f t="shared" si="7"/>
        <v>0</v>
      </c>
      <c r="M22" s="110">
        <f t="shared" si="7"/>
        <v>694</v>
      </c>
      <c r="N22" s="110">
        <f t="shared" si="7"/>
        <v>694</v>
      </c>
      <c r="O22" s="110">
        <f t="shared" si="7"/>
        <v>0</v>
      </c>
    </row>
    <row r="23" spans="1:15" s="104" customFormat="1" ht="189">
      <c r="A23" s="115" t="s">
        <v>814</v>
      </c>
      <c r="B23" s="113" t="s">
        <v>936</v>
      </c>
      <c r="C23" s="108" t="s">
        <v>970</v>
      </c>
      <c r="D23" s="108" t="s">
        <v>971</v>
      </c>
      <c r="E23" s="116" t="s">
        <v>886</v>
      </c>
      <c r="F23" s="102" t="s">
        <v>938</v>
      </c>
      <c r="G23" s="110">
        <f>SUM(H23:I23)</f>
        <v>649.2</v>
      </c>
      <c r="H23" s="117">
        <v>649.2</v>
      </c>
      <c r="I23" s="117"/>
      <c r="J23" s="110">
        <f>SUM(K23:L23)</f>
        <v>607</v>
      </c>
      <c r="K23" s="117">
        <v>607</v>
      </c>
      <c r="L23" s="117"/>
      <c r="M23" s="110">
        <f>SUM(N23:O23)</f>
        <v>628</v>
      </c>
      <c r="N23" s="117">
        <v>628</v>
      </c>
      <c r="O23" s="117"/>
    </row>
    <row r="24" spans="1:15" s="104" customFormat="1" ht="110.25">
      <c r="A24" s="106" t="s">
        <v>1018</v>
      </c>
      <c r="B24" s="113" t="s">
        <v>936</v>
      </c>
      <c r="C24" s="108" t="s">
        <v>970</v>
      </c>
      <c r="D24" s="108" t="s">
        <v>971</v>
      </c>
      <c r="E24" s="116" t="s">
        <v>886</v>
      </c>
      <c r="F24" s="102" t="s">
        <v>940</v>
      </c>
      <c r="G24" s="110">
        <f>SUM(H24:I24)</f>
        <v>2.8</v>
      </c>
      <c r="H24" s="117">
        <v>2.8</v>
      </c>
      <c r="I24" s="117"/>
      <c r="J24" s="110">
        <f>SUM(K24:L24)</f>
        <v>64</v>
      </c>
      <c r="K24" s="117">
        <v>64</v>
      </c>
      <c r="L24" s="117"/>
      <c r="M24" s="110">
        <f>SUM(N24:O24)</f>
        <v>66</v>
      </c>
      <c r="N24" s="117">
        <v>66</v>
      </c>
      <c r="O24" s="117"/>
    </row>
    <row r="25" spans="1:15" s="104" customFormat="1" ht="110.25">
      <c r="A25" s="106" t="s">
        <v>184</v>
      </c>
      <c r="B25" s="113" t="s">
        <v>936</v>
      </c>
      <c r="C25" s="108" t="s">
        <v>970</v>
      </c>
      <c r="D25" s="108" t="s">
        <v>971</v>
      </c>
      <c r="E25" s="114" t="s">
        <v>1017</v>
      </c>
      <c r="F25" s="102"/>
      <c r="G25" s="110">
        <f>G26</f>
        <v>14</v>
      </c>
      <c r="H25" s="110">
        <f aca="true" t="shared" si="8" ref="H25:O26">H26</f>
        <v>0</v>
      </c>
      <c r="I25" s="110">
        <f t="shared" si="8"/>
        <v>14</v>
      </c>
      <c r="J25" s="110">
        <f t="shared" si="8"/>
        <v>0</v>
      </c>
      <c r="K25" s="110">
        <f t="shared" si="8"/>
        <v>0</v>
      </c>
      <c r="L25" s="110">
        <f t="shared" si="8"/>
        <v>0</v>
      </c>
      <c r="M25" s="110">
        <f t="shared" si="8"/>
        <v>0</v>
      </c>
      <c r="N25" s="110">
        <f t="shared" si="8"/>
        <v>0</v>
      </c>
      <c r="O25" s="110">
        <f t="shared" si="8"/>
        <v>0</v>
      </c>
    </row>
    <row r="26" spans="1:15" s="104" customFormat="1" ht="220.5">
      <c r="A26" s="115" t="s">
        <v>340</v>
      </c>
      <c r="B26" s="113" t="s">
        <v>936</v>
      </c>
      <c r="C26" s="108" t="s">
        <v>970</v>
      </c>
      <c r="D26" s="108" t="s">
        <v>971</v>
      </c>
      <c r="E26" s="114" t="s">
        <v>341</v>
      </c>
      <c r="F26" s="102"/>
      <c r="G26" s="110">
        <f>G27</f>
        <v>14</v>
      </c>
      <c r="H26" s="110">
        <f t="shared" si="8"/>
        <v>0</v>
      </c>
      <c r="I26" s="110">
        <f t="shared" si="8"/>
        <v>14</v>
      </c>
      <c r="J26" s="110">
        <f t="shared" si="8"/>
        <v>0</v>
      </c>
      <c r="K26" s="110">
        <f t="shared" si="8"/>
        <v>0</v>
      </c>
      <c r="L26" s="110">
        <f t="shared" si="8"/>
        <v>0</v>
      </c>
      <c r="M26" s="110">
        <f t="shared" si="8"/>
        <v>0</v>
      </c>
      <c r="N26" s="110">
        <f t="shared" si="8"/>
        <v>0</v>
      </c>
      <c r="O26" s="110">
        <f t="shared" si="8"/>
        <v>0</v>
      </c>
    </row>
    <row r="27" spans="1:15" s="104" customFormat="1" ht="63">
      <c r="A27" s="106" t="s">
        <v>615</v>
      </c>
      <c r="B27" s="113" t="s">
        <v>936</v>
      </c>
      <c r="C27" s="108" t="s">
        <v>970</v>
      </c>
      <c r="D27" s="108" t="s">
        <v>971</v>
      </c>
      <c r="E27" s="114" t="s">
        <v>1000</v>
      </c>
      <c r="F27" s="102"/>
      <c r="G27" s="110">
        <f>SUM(G28:G28)</f>
        <v>14</v>
      </c>
      <c r="H27" s="110">
        <f aca="true" t="shared" si="9" ref="H27:O27">SUM(H28:H28)</f>
        <v>0</v>
      </c>
      <c r="I27" s="110">
        <f t="shared" si="9"/>
        <v>14</v>
      </c>
      <c r="J27" s="110">
        <f t="shared" si="9"/>
        <v>0</v>
      </c>
      <c r="K27" s="110">
        <f t="shared" si="9"/>
        <v>0</v>
      </c>
      <c r="L27" s="110">
        <f t="shared" si="9"/>
        <v>0</v>
      </c>
      <c r="M27" s="110">
        <f t="shared" si="9"/>
        <v>0</v>
      </c>
      <c r="N27" s="110">
        <f t="shared" si="9"/>
        <v>0</v>
      </c>
      <c r="O27" s="110">
        <f t="shared" si="9"/>
        <v>0</v>
      </c>
    </row>
    <row r="28" spans="1:15" s="104" customFormat="1" ht="126">
      <c r="A28" s="106" t="s">
        <v>551</v>
      </c>
      <c r="B28" s="113" t="s">
        <v>936</v>
      </c>
      <c r="C28" s="108" t="s">
        <v>970</v>
      </c>
      <c r="D28" s="108" t="s">
        <v>971</v>
      </c>
      <c r="E28" s="116" t="s">
        <v>889</v>
      </c>
      <c r="F28" s="102" t="s">
        <v>940</v>
      </c>
      <c r="G28" s="110">
        <f>SUM(H28:I28)</f>
        <v>14</v>
      </c>
      <c r="H28" s="117"/>
      <c r="I28" s="117">
        <v>14</v>
      </c>
      <c r="J28" s="110">
        <f>SUM(K28:L28)</f>
        <v>0</v>
      </c>
      <c r="K28" s="117"/>
      <c r="L28" s="117">
        <v>0</v>
      </c>
      <c r="M28" s="110">
        <f>SUM(N28:O28)</f>
        <v>0</v>
      </c>
      <c r="N28" s="117"/>
      <c r="O28" s="117">
        <v>0</v>
      </c>
    </row>
    <row r="29" spans="1:15" s="104" customFormat="1" ht="78.75">
      <c r="A29" s="111" t="s">
        <v>191</v>
      </c>
      <c r="B29" s="113" t="s">
        <v>936</v>
      </c>
      <c r="C29" s="108" t="s">
        <v>970</v>
      </c>
      <c r="D29" s="108" t="s">
        <v>971</v>
      </c>
      <c r="E29" s="114" t="s">
        <v>753</v>
      </c>
      <c r="F29" s="102"/>
      <c r="G29" s="110">
        <f>G30</f>
        <v>523</v>
      </c>
      <c r="H29" s="110">
        <f aca="true" t="shared" si="10" ref="H29:O31">H30</f>
        <v>0</v>
      </c>
      <c r="I29" s="110">
        <f t="shared" si="10"/>
        <v>523</v>
      </c>
      <c r="J29" s="110">
        <f>J30</f>
        <v>0</v>
      </c>
      <c r="K29" s="110">
        <f t="shared" si="10"/>
        <v>0</v>
      </c>
      <c r="L29" s="110">
        <f t="shared" si="10"/>
        <v>0</v>
      </c>
      <c r="M29" s="110">
        <f>M30</f>
        <v>0</v>
      </c>
      <c r="N29" s="110">
        <f t="shared" si="10"/>
        <v>0</v>
      </c>
      <c r="O29" s="110">
        <f t="shared" si="10"/>
        <v>0</v>
      </c>
    </row>
    <row r="30" spans="1:15" s="104" customFormat="1" ht="110.25">
      <c r="A30" s="111" t="s">
        <v>178</v>
      </c>
      <c r="B30" s="113" t="s">
        <v>936</v>
      </c>
      <c r="C30" s="108" t="s">
        <v>970</v>
      </c>
      <c r="D30" s="108" t="s">
        <v>971</v>
      </c>
      <c r="E30" s="114" t="s">
        <v>752</v>
      </c>
      <c r="F30" s="102"/>
      <c r="G30" s="110">
        <f aca="true" t="shared" si="11" ref="G30:O30">SUM(G31,G33)</f>
        <v>523</v>
      </c>
      <c r="H30" s="110">
        <f t="shared" si="11"/>
        <v>0</v>
      </c>
      <c r="I30" s="110">
        <f t="shared" si="11"/>
        <v>523</v>
      </c>
      <c r="J30" s="110">
        <f t="shared" si="11"/>
        <v>0</v>
      </c>
      <c r="K30" s="110">
        <f t="shared" si="11"/>
        <v>0</v>
      </c>
      <c r="L30" s="110">
        <f t="shared" si="11"/>
        <v>0</v>
      </c>
      <c r="M30" s="110">
        <f t="shared" si="11"/>
        <v>0</v>
      </c>
      <c r="N30" s="110">
        <f t="shared" si="11"/>
        <v>0</v>
      </c>
      <c r="O30" s="110">
        <f t="shared" si="11"/>
        <v>0</v>
      </c>
    </row>
    <row r="31" spans="1:15" s="104" customFormat="1" ht="126">
      <c r="A31" s="111" t="s">
        <v>750</v>
      </c>
      <c r="B31" s="113" t="s">
        <v>936</v>
      </c>
      <c r="C31" s="108" t="s">
        <v>970</v>
      </c>
      <c r="D31" s="108" t="s">
        <v>971</v>
      </c>
      <c r="E31" s="114" t="s">
        <v>751</v>
      </c>
      <c r="F31" s="102"/>
      <c r="G31" s="110">
        <f>G32</f>
        <v>349</v>
      </c>
      <c r="H31" s="110">
        <f t="shared" si="10"/>
        <v>0</v>
      </c>
      <c r="I31" s="110">
        <f t="shared" si="10"/>
        <v>349</v>
      </c>
      <c r="J31" s="110">
        <f>J32</f>
        <v>0</v>
      </c>
      <c r="K31" s="110">
        <f t="shared" si="10"/>
        <v>0</v>
      </c>
      <c r="L31" s="110">
        <f t="shared" si="10"/>
        <v>0</v>
      </c>
      <c r="M31" s="110">
        <f>M32</f>
        <v>0</v>
      </c>
      <c r="N31" s="110">
        <f t="shared" si="10"/>
        <v>0</v>
      </c>
      <c r="O31" s="110">
        <f t="shared" si="10"/>
        <v>0</v>
      </c>
    </row>
    <row r="32" spans="1:15" s="104" customFormat="1" ht="141.75">
      <c r="A32" s="118" t="s">
        <v>520</v>
      </c>
      <c r="B32" s="113" t="s">
        <v>936</v>
      </c>
      <c r="C32" s="108" t="s">
        <v>970</v>
      </c>
      <c r="D32" s="108" t="s">
        <v>971</v>
      </c>
      <c r="E32" s="116" t="s">
        <v>891</v>
      </c>
      <c r="F32" s="102" t="s">
        <v>940</v>
      </c>
      <c r="G32" s="110">
        <f>SUM(H32:I32)</f>
        <v>349</v>
      </c>
      <c r="H32" s="110">
        <v>0</v>
      </c>
      <c r="I32" s="110">
        <v>349</v>
      </c>
      <c r="J32" s="110">
        <f>SUM(K32:L32)</f>
        <v>0</v>
      </c>
      <c r="K32" s="110">
        <v>0</v>
      </c>
      <c r="L32" s="110">
        <v>0</v>
      </c>
      <c r="M32" s="110">
        <f>SUM(N32:O32)</f>
        <v>0</v>
      </c>
      <c r="N32" s="110">
        <v>0</v>
      </c>
      <c r="O32" s="110">
        <v>0</v>
      </c>
    </row>
    <row r="33" spans="1:15" s="104" customFormat="1" ht="63">
      <c r="A33" s="118" t="s">
        <v>831</v>
      </c>
      <c r="B33" s="113" t="s">
        <v>936</v>
      </c>
      <c r="C33" s="108" t="s">
        <v>970</v>
      </c>
      <c r="D33" s="108" t="s">
        <v>971</v>
      </c>
      <c r="E33" s="114" t="s">
        <v>830</v>
      </c>
      <c r="F33" s="102"/>
      <c r="G33" s="110">
        <f aca="true" t="shared" si="12" ref="G33:O33">G34</f>
        <v>174</v>
      </c>
      <c r="H33" s="110">
        <f t="shared" si="12"/>
        <v>0</v>
      </c>
      <c r="I33" s="110">
        <f t="shared" si="12"/>
        <v>174</v>
      </c>
      <c r="J33" s="110">
        <f t="shared" si="12"/>
        <v>0</v>
      </c>
      <c r="K33" s="110">
        <f t="shared" si="12"/>
        <v>0</v>
      </c>
      <c r="L33" s="110">
        <f t="shared" si="12"/>
        <v>0</v>
      </c>
      <c r="M33" s="110">
        <f t="shared" si="12"/>
        <v>0</v>
      </c>
      <c r="N33" s="110">
        <f t="shared" si="12"/>
        <v>0</v>
      </c>
      <c r="O33" s="110">
        <f t="shared" si="12"/>
        <v>0</v>
      </c>
    </row>
    <row r="34" spans="1:15" s="104" customFormat="1" ht="94.5">
      <c r="A34" s="118" t="s">
        <v>832</v>
      </c>
      <c r="B34" s="113" t="s">
        <v>936</v>
      </c>
      <c r="C34" s="108" t="s">
        <v>970</v>
      </c>
      <c r="D34" s="108" t="s">
        <v>971</v>
      </c>
      <c r="E34" s="116" t="s">
        <v>829</v>
      </c>
      <c r="F34" s="102" t="s">
        <v>940</v>
      </c>
      <c r="G34" s="110">
        <f>SUM(H34:I34)</f>
        <v>174</v>
      </c>
      <c r="H34" s="110"/>
      <c r="I34" s="110">
        <v>174</v>
      </c>
      <c r="J34" s="110">
        <f>SUM(K34:L34)</f>
        <v>0</v>
      </c>
      <c r="K34" s="110"/>
      <c r="L34" s="110">
        <v>0</v>
      </c>
      <c r="M34" s="110">
        <f>SUM(N34:O34)</f>
        <v>0</v>
      </c>
      <c r="N34" s="110"/>
      <c r="O34" s="110">
        <v>0</v>
      </c>
    </row>
    <row r="35" spans="1:15" s="104" customFormat="1" ht="63">
      <c r="A35" s="111" t="s">
        <v>179</v>
      </c>
      <c r="B35" s="113" t="s">
        <v>936</v>
      </c>
      <c r="C35" s="108" t="s">
        <v>970</v>
      </c>
      <c r="D35" s="108" t="s">
        <v>971</v>
      </c>
      <c r="E35" s="114" t="s">
        <v>754</v>
      </c>
      <c r="F35" s="102"/>
      <c r="G35" s="110">
        <f>SUM(G36,)</f>
        <v>120</v>
      </c>
      <c r="H35" s="110">
        <f aca="true" t="shared" si="13" ref="H35:O35">SUM(H36,)</f>
        <v>0</v>
      </c>
      <c r="I35" s="110">
        <f t="shared" si="13"/>
        <v>120</v>
      </c>
      <c r="J35" s="110">
        <f t="shared" si="13"/>
        <v>0</v>
      </c>
      <c r="K35" s="110">
        <f t="shared" si="13"/>
        <v>0</v>
      </c>
      <c r="L35" s="110">
        <f t="shared" si="13"/>
        <v>0</v>
      </c>
      <c r="M35" s="110">
        <f t="shared" si="13"/>
        <v>0</v>
      </c>
      <c r="N35" s="110">
        <f t="shared" si="13"/>
        <v>0</v>
      </c>
      <c r="O35" s="110">
        <f t="shared" si="13"/>
        <v>0</v>
      </c>
    </row>
    <row r="36" spans="1:15" s="104" customFormat="1" ht="110.25">
      <c r="A36" s="111" t="s">
        <v>180</v>
      </c>
      <c r="B36" s="113" t="s">
        <v>936</v>
      </c>
      <c r="C36" s="108" t="s">
        <v>970</v>
      </c>
      <c r="D36" s="108" t="s">
        <v>971</v>
      </c>
      <c r="E36" s="114" t="s">
        <v>755</v>
      </c>
      <c r="F36" s="102"/>
      <c r="G36" s="110">
        <f aca="true" t="shared" si="14" ref="G36:O37">G37</f>
        <v>120</v>
      </c>
      <c r="H36" s="110">
        <f t="shared" si="14"/>
        <v>0</v>
      </c>
      <c r="I36" s="110">
        <f t="shared" si="14"/>
        <v>120</v>
      </c>
      <c r="J36" s="110">
        <f t="shared" si="14"/>
        <v>0</v>
      </c>
      <c r="K36" s="110">
        <f t="shared" si="14"/>
        <v>0</v>
      </c>
      <c r="L36" s="110">
        <f t="shared" si="14"/>
        <v>0</v>
      </c>
      <c r="M36" s="110">
        <f t="shared" si="14"/>
        <v>0</v>
      </c>
      <c r="N36" s="110">
        <f t="shared" si="14"/>
        <v>0</v>
      </c>
      <c r="O36" s="110">
        <f t="shared" si="14"/>
        <v>0</v>
      </c>
    </row>
    <row r="37" spans="1:15" s="104" customFormat="1" ht="47.25">
      <c r="A37" s="111" t="s">
        <v>853</v>
      </c>
      <c r="B37" s="113" t="s">
        <v>936</v>
      </c>
      <c r="C37" s="108" t="s">
        <v>970</v>
      </c>
      <c r="D37" s="108" t="s">
        <v>971</v>
      </c>
      <c r="E37" s="114" t="s">
        <v>756</v>
      </c>
      <c r="F37" s="102"/>
      <c r="G37" s="110">
        <f t="shared" si="14"/>
        <v>120</v>
      </c>
      <c r="H37" s="110">
        <f t="shared" si="14"/>
        <v>0</v>
      </c>
      <c r="I37" s="110">
        <f t="shared" si="14"/>
        <v>120</v>
      </c>
      <c r="J37" s="110">
        <f t="shared" si="14"/>
        <v>0</v>
      </c>
      <c r="K37" s="110">
        <f t="shared" si="14"/>
        <v>0</v>
      </c>
      <c r="L37" s="110">
        <f t="shared" si="14"/>
        <v>0</v>
      </c>
      <c r="M37" s="110">
        <f t="shared" si="14"/>
        <v>0</v>
      </c>
      <c r="N37" s="110">
        <f t="shared" si="14"/>
        <v>0</v>
      </c>
      <c r="O37" s="110">
        <f t="shared" si="14"/>
        <v>0</v>
      </c>
    </row>
    <row r="38" spans="1:15" s="104" customFormat="1" ht="94.5">
      <c r="A38" s="118" t="s">
        <v>525</v>
      </c>
      <c r="B38" s="113" t="s">
        <v>936</v>
      </c>
      <c r="C38" s="108" t="s">
        <v>970</v>
      </c>
      <c r="D38" s="108" t="s">
        <v>971</v>
      </c>
      <c r="E38" s="116" t="s">
        <v>892</v>
      </c>
      <c r="F38" s="102" t="s">
        <v>940</v>
      </c>
      <c r="G38" s="110">
        <f>SUM(H38:I38)</f>
        <v>120</v>
      </c>
      <c r="H38" s="110">
        <v>0</v>
      </c>
      <c r="I38" s="110">
        <v>120</v>
      </c>
      <c r="J38" s="110">
        <f>SUM(K38:L38)</f>
        <v>0</v>
      </c>
      <c r="K38" s="110">
        <v>0</v>
      </c>
      <c r="L38" s="110">
        <v>0</v>
      </c>
      <c r="M38" s="110">
        <f>SUM(N38:O38)</f>
        <v>0</v>
      </c>
      <c r="N38" s="110">
        <v>0</v>
      </c>
      <c r="O38" s="110">
        <v>0</v>
      </c>
    </row>
    <row r="39" spans="1:15" s="104" customFormat="1" ht="15.75">
      <c r="A39" s="106" t="s">
        <v>153</v>
      </c>
      <c r="B39" s="113" t="s">
        <v>936</v>
      </c>
      <c r="C39" s="108" t="s">
        <v>970</v>
      </c>
      <c r="D39" s="108" t="s">
        <v>971</v>
      </c>
      <c r="E39" s="109" t="s">
        <v>101</v>
      </c>
      <c r="F39" s="102"/>
      <c r="G39" s="110">
        <f aca="true" t="shared" si="15" ref="G39:O39">G40</f>
        <v>44848.9</v>
      </c>
      <c r="H39" s="110">
        <f t="shared" si="15"/>
        <v>0</v>
      </c>
      <c r="I39" s="110">
        <f t="shared" si="15"/>
        <v>44848.9</v>
      </c>
      <c r="J39" s="110">
        <f t="shared" si="15"/>
        <v>37543</v>
      </c>
      <c r="K39" s="110">
        <f t="shared" si="15"/>
        <v>0</v>
      </c>
      <c r="L39" s="110">
        <f t="shared" si="15"/>
        <v>37543</v>
      </c>
      <c r="M39" s="110">
        <f t="shared" si="15"/>
        <v>41880</v>
      </c>
      <c r="N39" s="110">
        <f t="shared" si="15"/>
        <v>0</v>
      </c>
      <c r="O39" s="110">
        <f t="shared" si="15"/>
        <v>41880</v>
      </c>
    </row>
    <row r="40" spans="1:15" s="104" customFormat="1" ht="31.5">
      <c r="A40" s="106" t="s">
        <v>104</v>
      </c>
      <c r="B40" s="113" t="s">
        <v>936</v>
      </c>
      <c r="C40" s="108" t="s">
        <v>970</v>
      </c>
      <c r="D40" s="108" t="s">
        <v>971</v>
      </c>
      <c r="E40" s="109" t="s">
        <v>102</v>
      </c>
      <c r="F40" s="102"/>
      <c r="G40" s="110">
        <f aca="true" t="shared" si="16" ref="G40:O40">SUM(G41:G44)</f>
        <v>44848.9</v>
      </c>
      <c r="H40" s="110">
        <f t="shared" si="16"/>
        <v>0</v>
      </c>
      <c r="I40" s="110">
        <f t="shared" si="16"/>
        <v>44848.9</v>
      </c>
      <c r="J40" s="110">
        <f t="shared" si="16"/>
        <v>37543</v>
      </c>
      <c r="K40" s="110">
        <f t="shared" si="16"/>
        <v>0</v>
      </c>
      <c r="L40" s="110">
        <f t="shared" si="16"/>
        <v>37543</v>
      </c>
      <c r="M40" s="110">
        <f t="shared" si="16"/>
        <v>41880</v>
      </c>
      <c r="N40" s="110">
        <f t="shared" si="16"/>
        <v>0</v>
      </c>
      <c r="O40" s="110">
        <f t="shared" si="16"/>
        <v>41880</v>
      </c>
    </row>
    <row r="41" spans="1:15" s="104" customFormat="1" ht="236.25">
      <c r="A41" s="115" t="s">
        <v>600</v>
      </c>
      <c r="B41" s="113" t="s">
        <v>936</v>
      </c>
      <c r="C41" s="108" t="s">
        <v>970</v>
      </c>
      <c r="D41" s="108" t="s">
        <v>971</v>
      </c>
      <c r="E41" s="102" t="s">
        <v>893</v>
      </c>
      <c r="F41" s="102">
        <v>100</v>
      </c>
      <c r="G41" s="110">
        <f>SUM(H41:I41)</f>
        <v>38424.9</v>
      </c>
      <c r="H41" s="117"/>
      <c r="I41" s="117">
        <v>38424.9</v>
      </c>
      <c r="J41" s="110">
        <f>SUM(K41:L41)</f>
        <v>35235.5</v>
      </c>
      <c r="K41" s="117"/>
      <c r="L41" s="117">
        <v>35235.5</v>
      </c>
      <c r="M41" s="110">
        <f>SUM(N41:O41)</f>
        <v>40475</v>
      </c>
      <c r="N41" s="117"/>
      <c r="O41" s="117">
        <v>40475</v>
      </c>
    </row>
    <row r="42" spans="1:15" s="104" customFormat="1" ht="141.75">
      <c r="A42" s="106" t="s">
        <v>449</v>
      </c>
      <c r="B42" s="113" t="s">
        <v>936</v>
      </c>
      <c r="C42" s="108" t="s">
        <v>970</v>
      </c>
      <c r="D42" s="108" t="s">
        <v>971</v>
      </c>
      <c r="E42" s="102" t="s">
        <v>893</v>
      </c>
      <c r="F42" s="102">
        <v>200</v>
      </c>
      <c r="G42" s="110">
        <f>SUM(H42:I42)</f>
        <v>5972</v>
      </c>
      <c r="H42" s="117"/>
      <c r="I42" s="117">
        <v>5972</v>
      </c>
      <c r="J42" s="110">
        <f>SUM(K42:L42)</f>
        <v>2018.5</v>
      </c>
      <c r="K42" s="117"/>
      <c r="L42" s="117">
        <v>2018.5</v>
      </c>
      <c r="M42" s="110">
        <f>SUM(N42:O42)</f>
        <v>1116</v>
      </c>
      <c r="N42" s="117"/>
      <c r="O42" s="117">
        <v>1116</v>
      </c>
    </row>
    <row r="43" spans="1:15" s="104" customFormat="1" ht="141.75">
      <c r="A43" s="106" t="s">
        <v>739</v>
      </c>
      <c r="B43" s="113" t="s">
        <v>936</v>
      </c>
      <c r="C43" s="108" t="s">
        <v>970</v>
      </c>
      <c r="D43" s="108" t="s">
        <v>971</v>
      </c>
      <c r="E43" s="102" t="s">
        <v>893</v>
      </c>
      <c r="F43" s="102" t="s">
        <v>671</v>
      </c>
      <c r="G43" s="110">
        <f>SUM(H43:I43)</f>
        <v>47</v>
      </c>
      <c r="H43" s="117"/>
      <c r="I43" s="117">
        <v>47</v>
      </c>
      <c r="J43" s="110">
        <f>SUM(K43:L43)</f>
        <v>0</v>
      </c>
      <c r="K43" s="117"/>
      <c r="L43" s="117"/>
      <c r="M43" s="110">
        <f>SUM(N43:O43)</f>
        <v>0</v>
      </c>
      <c r="N43" s="117"/>
      <c r="O43" s="117">
        <v>0</v>
      </c>
    </row>
    <row r="44" spans="1:15" s="104" customFormat="1" ht="126">
      <c r="A44" s="106" t="s">
        <v>450</v>
      </c>
      <c r="B44" s="113" t="s">
        <v>936</v>
      </c>
      <c r="C44" s="108" t="s">
        <v>970</v>
      </c>
      <c r="D44" s="108" t="s">
        <v>971</v>
      </c>
      <c r="E44" s="102" t="s">
        <v>893</v>
      </c>
      <c r="F44" s="102">
        <v>800</v>
      </c>
      <c r="G44" s="110">
        <f>SUM(H44:I44)</f>
        <v>405</v>
      </c>
      <c r="H44" s="117"/>
      <c r="I44" s="117">
        <v>405</v>
      </c>
      <c r="J44" s="110">
        <f>SUM(K44:L44)</f>
        <v>289</v>
      </c>
      <c r="K44" s="117"/>
      <c r="L44" s="117">
        <v>289</v>
      </c>
      <c r="M44" s="110">
        <f>SUM(N44:O44)</f>
        <v>289</v>
      </c>
      <c r="N44" s="117"/>
      <c r="O44" s="117">
        <v>289</v>
      </c>
    </row>
    <row r="45" spans="1:15" s="119" customFormat="1" ht="15.75">
      <c r="A45" s="90" t="s">
        <v>708</v>
      </c>
      <c r="B45" s="100" t="s">
        <v>936</v>
      </c>
      <c r="C45" s="101" t="s">
        <v>970</v>
      </c>
      <c r="D45" s="101" t="s">
        <v>978</v>
      </c>
      <c r="E45" s="105"/>
      <c r="F45" s="105"/>
      <c r="G45" s="103">
        <f>G46</f>
        <v>11.9</v>
      </c>
      <c r="H45" s="103">
        <f aca="true" t="shared" si="17" ref="H45:O47">H46</f>
        <v>11.9</v>
      </c>
      <c r="I45" s="103">
        <f t="shared" si="17"/>
        <v>0</v>
      </c>
      <c r="J45" s="103">
        <f>J46</f>
        <v>12.4</v>
      </c>
      <c r="K45" s="103">
        <f t="shared" si="17"/>
        <v>12.4</v>
      </c>
      <c r="L45" s="103">
        <f t="shared" si="17"/>
        <v>0</v>
      </c>
      <c r="M45" s="103">
        <f>M46</f>
        <v>13</v>
      </c>
      <c r="N45" s="103">
        <f t="shared" si="17"/>
        <v>13</v>
      </c>
      <c r="O45" s="103">
        <f t="shared" si="17"/>
        <v>0</v>
      </c>
    </row>
    <row r="46" spans="1:15" s="104" customFormat="1" ht="15.75">
      <c r="A46" s="106" t="s">
        <v>153</v>
      </c>
      <c r="B46" s="113" t="s">
        <v>936</v>
      </c>
      <c r="C46" s="108" t="s">
        <v>970</v>
      </c>
      <c r="D46" s="108" t="s">
        <v>978</v>
      </c>
      <c r="E46" s="109" t="s">
        <v>710</v>
      </c>
      <c r="F46" s="102"/>
      <c r="G46" s="110">
        <f>G47</f>
        <v>11.9</v>
      </c>
      <c r="H46" s="110">
        <f t="shared" si="17"/>
        <v>11.9</v>
      </c>
      <c r="I46" s="110">
        <f t="shared" si="17"/>
        <v>0</v>
      </c>
      <c r="J46" s="110">
        <f>J47</f>
        <v>12.4</v>
      </c>
      <c r="K46" s="110">
        <f t="shared" si="17"/>
        <v>12.4</v>
      </c>
      <c r="L46" s="110">
        <f t="shared" si="17"/>
        <v>0</v>
      </c>
      <c r="M46" s="110">
        <f>M47</f>
        <v>13</v>
      </c>
      <c r="N46" s="110">
        <f t="shared" si="17"/>
        <v>13</v>
      </c>
      <c r="O46" s="110">
        <f t="shared" si="17"/>
        <v>0</v>
      </c>
    </row>
    <row r="47" spans="1:15" s="104" customFormat="1" ht="31.5">
      <c r="A47" s="106" t="s">
        <v>104</v>
      </c>
      <c r="B47" s="113" t="s">
        <v>936</v>
      </c>
      <c r="C47" s="108" t="s">
        <v>970</v>
      </c>
      <c r="D47" s="108" t="s">
        <v>978</v>
      </c>
      <c r="E47" s="109" t="s">
        <v>711</v>
      </c>
      <c r="F47" s="102"/>
      <c r="G47" s="110">
        <f>G48</f>
        <v>11.9</v>
      </c>
      <c r="H47" s="110">
        <f t="shared" si="17"/>
        <v>11.9</v>
      </c>
      <c r="I47" s="110">
        <f t="shared" si="17"/>
        <v>0</v>
      </c>
      <c r="J47" s="110">
        <f>J48</f>
        <v>12.4</v>
      </c>
      <c r="K47" s="110">
        <f t="shared" si="17"/>
        <v>12.4</v>
      </c>
      <c r="L47" s="110">
        <f t="shared" si="17"/>
        <v>0</v>
      </c>
      <c r="M47" s="110">
        <f>M48</f>
        <v>13</v>
      </c>
      <c r="N47" s="110">
        <f t="shared" si="17"/>
        <v>13</v>
      </c>
      <c r="O47" s="110">
        <f t="shared" si="17"/>
        <v>0</v>
      </c>
    </row>
    <row r="48" spans="1:15" s="104" customFormat="1" ht="157.5">
      <c r="A48" s="118" t="s">
        <v>803</v>
      </c>
      <c r="B48" s="113" t="s">
        <v>936</v>
      </c>
      <c r="C48" s="108" t="s">
        <v>970</v>
      </c>
      <c r="D48" s="108" t="s">
        <v>978</v>
      </c>
      <c r="E48" s="102" t="s">
        <v>709</v>
      </c>
      <c r="F48" s="102" t="s">
        <v>940</v>
      </c>
      <c r="G48" s="110">
        <f>SUM(H48:I48)</f>
        <v>11.9</v>
      </c>
      <c r="H48" s="117">
        <v>11.9</v>
      </c>
      <c r="I48" s="117"/>
      <c r="J48" s="110">
        <f>SUM(K48:L48)</f>
        <v>12.4</v>
      </c>
      <c r="K48" s="117">
        <v>12.4</v>
      </c>
      <c r="L48" s="117"/>
      <c r="M48" s="110">
        <f>SUM(N48:O48)</f>
        <v>13</v>
      </c>
      <c r="N48" s="117">
        <v>13</v>
      </c>
      <c r="O48" s="117"/>
    </row>
    <row r="49" spans="1:15" s="119" customFormat="1" ht="31.5">
      <c r="A49" s="120" t="s">
        <v>148</v>
      </c>
      <c r="B49" s="100" t="s">
        <v>936</v>
      </c>
      <c r="C49" s="101" t="s">
        <v>970</v>
      </c>
      <c r="D49" s="105" t="s">
        <v>147</v>
      </c>
      <c r="E49" s="105"/>
      <c r="F49" s="105"/>
      <c r="G49" s="103">
        <f>G50</f>
        <v>0</v>
      </c>
      <c r="H49" s="103">
        <f aca="true" t="shared" si="18" ref="H49:O51">H50</f>
        <v>0</v>
      </c>
      <c r="I49" s="103">
        <f t="shared" si="18"/>
        <v>0</v>
      </c>
      <c r="J49" s="103">
        <f t="shared" si="18"/>
        <v>2318.1</v>
      </c>
      <c r="K49" s="103">
        <f t="shared" si="18"/>
        <v>0</v>
      </c>
      <c r="L49" s="103">
        <f t="shared" si="18"/>
        <v>2318.1</v>
      </c>
      <c r="M49" s="103">
        <f t="shared" si="18"/>
        <v>0</v>
      </c>
      <c r="N49" s="103">
        <f t="shared" si="18"/>
        <v>0</v>
      </c>
      <c r="O49" s="103">
        <f t="shared" si="18"/>
        <v>0</v>
      </c>
    </row>
    <row r="50" spans="1:15" s="104" customFormat="1" ht="47.25">
      <c r="A50" s="106" t="s">
        <v>103</v>
      </c>
      <c r="B50" s="113" t="s">
        <v>936</v>
      </c>
      <c r="C50" s="108" t="s">
        <v>970</v>
      </c>
      <c r="D50" s="102" t="s">
        <v>147</v>
      </c>
      <c r="E50" s="109" t="s">
        <v>710</v>
      </c>
      <c r="F50" s="102"/>
      <c r="G50" s="110">
        <f>G51</f>
        <v>0</v>
      </c>
      <c r="H50" s="110">
        <f t="shared" si="18"/>
        <v>0</v>
      </c>
      <c r="I50" s="110">
        <f t="shared" si="18"/>
        <v>0</v>
      </c>
      <c r="J50" s="110">
        <f t="shared" si="18"/>
        <v>2318.1</v>
      </c>
      <c r="K50" s="110">
        <f t="shared" si="18"/>
        <v>0</v>
      </c>
      <c r="L50" s="110">
        <f t="shared" si="18"/>
        <v>2318.1</v>
      </c>
      <c r="M50" s="110">
        <f t="shared" si="18"/>
        <v>0</v>
      </c>
      <c r="N50" s="110">
        <f t="shared" si="18"/>
        <v>0</v>
      </c>
      <c r="O50" s="110">
        <f t="shared" si="18"/>
        <v>0</v>
      </c>
    </row>
    <row r="51" spans="1:15" s="104" customFormat="1" ht="31.5">
      <c r="A51" s="106" t="s">
        <v>104</v>
      </c>
      <c r="B51" s="113" t="s">
        <v>936</v>
      </c>
      <c r="C51" s="108" t="s">
        <v>970</v>
      </c>
      <c r="D51" s="102" t="s">
        <v>147</v>
      </c>
      <c r="E51" s="109" t="s">
        <v>711</v>
      </c>
      <c r="F51" s="102"/>
      <c r="G51" s="110">
        <f>G52</f>
        <v>0</v>
      </c>
      <c r="H51" s="110">
        <f t="shared" si="18"/>
        <v>0</v>
      </c>
      <c r="I51" s="110">
        <f t="shared" si="18"/>
        <v>0</v>
      </c>
      <c r="J51" s="110">
        <f t="shared" si="18"/>
        <v>2318.1</v>
      </c>
      <c r="K51" s="110">
        <f t="shared" si="18"/>
        <v>0</v>
      </c>
      <c r="L51" s="110">
        <f t="shared" si="18"/>
        <v>2318.1</v>
      </c>
      <c r="M51" s="110">
        <f t="shared" si="18"/>
        <v>0</v>
      </c>
      <c r="N51" s="110">
        <f t="shared" si="18"/>
        <v>0</v>
      </c>
      <c r="O51" s="110">
        <f t="shared" si="18"/>
        <v>0</v>
      </c>
    </row>
    <row r="52" spans="1:15" s="104" customFormat="1" ht="78.75">
      <c r="A52" s="118" t="s">
        <v>966</v>
      </c>
      <c r="B52" s="113" t="s">
        <v>936</v>
      </c>
      <c r="C52" s="108" t="s">
        <v>970</v>
      </c>
      <c r="D52" s="102" t="s">
        <v>147</v>
      </c>
      <c r="E52" s="102" t="s">
        <v>135</v>
      </c>
      <c r="F52" s="102" t="s">
        <v>940</v>
      </c>
      <c r="G52" s="110">
        <f>SUM(H52:I52)</f>
        <v>0</v>
      </c>
      <c r="H52" s="117"/>
      <c r="I52" s="117"/>
      <c r="J52" s="110">
        <f>SUM(K52:L52)</f>
        <v>2318.1</v>
      </c>
      <c r="K52" s="117"/>
      <c r="L52" s="117">
        <v>2318.1</v>
      </c>
      <c r="M52" s="110">
        <f>SUM(N52:O52)</f>
        <v>0</v>
      </c>
      <c r="N52" s="117"/>
      <c r="O52" s="117"/>
    </row>
    <row r="53" spans="1:15" s="119" customFormat="1" ht="47.25">
      <c r="A53" s="98" t="s">
        <v>941</v>
      </c>
      <c r="B53" s="100" t="s">
        <v>936</v>
      </c>
      <c r="C53" s="121" t="s">
        <v>780</v>
      </c>
      <c r="D53" s="100"/>
      <c r="E53" s="100"/>
      <c r="F53" s="122"/>
      <c r="G53" s="103">
        <f>SUM(G54,G61,G71)</f>
        <v>5180.7</v>
      </c>
      <c r="H53" s="103">
        <f>SUM(H54,H61,H71)</f>
        <v>1228</v>
      </c>
      <c r="I53" s="103">
        <f aca="true" t="shared" si="19" ref="I53:O53">SUM(I54,I61,I71)</f>
        <v>3952.7</v>
      </c>
      <c r="J53" s="103">
        <f t="shared" si="19"/>
        <v>4676</v>
      </c>
      <c r="K53" s="103">
        <f t="shared" si="19"/>
        <v>962</v>
      </c>
      <c r="L53" s="103">
        <f t="shared" si="19"/>
        <v>3714</v>
      </c>
      <c r="M53" s="103">
        <f t="shared" si="19"/>
        <v>4304</v>
      </c>
      <c r="N53" s="103">
        <f t="shared" si="19"/>
        <v>971</v>
      </c>
      <c r="O53" s="103">
        <f t="shared" si="19"/>
        <v>3333</v>
      </c>
    </row>
    <row r="54" spans="1:15" s="119" customFormat="1" ht="15.75">
      <c r="A54" s="98" t="s">
        <v>284</v>
      </c>
      <c r="B54" s="100" t="s">
        <v>936</v>
      </c>
      <c r="C54" s="100" t="s">
        <v>780</v>
      </c>
      <c r="D54" s="100" t="s">
        <v>971</v>
      </c>
      <c r="E54" s="100"/>
      <c r="F54" s="122"/>
      <c r="G54" s="103">
        <f>G55</f>
        <v>1228</v>
      </c>
      <c r="H54" s="103">
        <f aca="true" t="shared" si="20" ref="H54:O54">H55</f>
        <v>1228</v>
      </c>
      <c r="I54" s="103">
        <f t="shared" si="20"/>
        <v>0</v>
      </c>
      <c r="J54" s="103">
        <f t="shared" si="20"/>
        <v>962</v>
      </c>
      <c r="K54" s="103">
        <f t="shared" si="20"/>
        <v>962</v>
      </c>
      <c r="L54" s="103">
        <f t="shared" si="20"/>
        <v>0</v>
      </c>
      <c r="M54" s="103">
        <f t="shared" si="20"/>
        <v>971</v>
      </c>
      <c r="N54" s="103">
        <f t="shared" si="20"/>
        <v>971</v>
      </c>
      <c r="O54" s="103">
        <f t="shared" si="20"/>
        <v>0</v>
      </c>
    </row>
    <row r="55" spans="1:15" s="104" customFormat="1" ht="78.75">
      <c r="A55" s="111" t="s">
        <v>181</v>
      </c>
      <c r="B55" s="123">
        <v>850</v>
      </c>
      <c r="C55" s="102" t="s">
        <v>780</v>
      </c>
      <c r="D55" s="102" t="s">
        <v>971</v>
      </c>
      <c r="E55" s="114" t="s">
        <v>451</v>
      </c>
      <c r="F55" s="102"/>
      <c r="G55" s="110">
        <f aca="true" t="shared" si="21" ref="G55:O56">G56</f>
        <v>1228</v>
      </c>
      <c r="H55" s="110">
        <f t="shared" si="21"/>
        <v>1228</v>
      </c>
      <c r="I55" s="110">
        <f t="shared" si="21"/>
        <v>0</v>
      </c>
      <c r="J55" s="110">
        <f t="shared" si="21"/>
        <v>962</v>
      </c>
      <c r="K55" s="110">
        <f t="shared" si="21"/>
        <v>962</v>
      </c>
      <c r="L55" s="110">
        <f t="shared" si="21"/>
        <v>0</v>
      </c>
      <c r="M55" s="110">
        <f t="shared" si="21"/>
        <v>971</v>
      </c>
      <c r="N55" s="110">
        <f t="shared" si="21"/>
        <v>971</v>
      </c>
      <c r="O55" s="110">
        <f t="shared" si="21"/>
        <v>0</v>
      </c>
    </row>
    <row r="56" spans="1:15" s="104" customFormat="1" ht="157.5">
      <c r="A56" s="118" t="s">
        <v>182</v>
      </c>
      <c r="B56" s="123">
        <v>850</v>
      </c>
      <c r="C56" s="102" t="s">
        <v>780</v>
      </c>
      <c r="D56" s="102" t="s">
        <v>971</v>
      </c>
      <c r="E56" s="114" t="s">
        <v>452</v>
      </c>
      <c r="F56" s="102"/>
      <c r="G56" s="110">
        <f t="shared" si="21"/>
        <v>1228</v>
      </c>
      <c r="H56" s="110">
        <f t="shared" si="21"/>
        <v>1228</v>
      </c>
      <c r="I56" s="110">
        <f t="shared" si="21"/>
        <v>0</v>
      </c>
      <c r="J56" s="110">
        <f t="shared" si="21"/>
        <v>962</v>
      </c>
      <c r="K56" s="110">
        <f t="shared" si="21"/>
        <v>962</v>
      </c>
      <c r="L56" s="110">
        <f t="shared" si="21"/>
        <v>0</v>
      </c>
      <c r="M56" s="110">
        <f t="shared" si="21"/>
        <v>971</v>
      </c>
      <c r="N56" s="110">
        <f t="shared" si="21"/>
        <v>971</v>
      </c>
      <c r="O56" s="110">
        <f t="shared" si="21"/>
        <v>0</v>
      </c>
    </row>
    <row r="57" spans="1:15" s="104" customFormat="1" ht="94.5">
      <c r="A57" s="111" t="s">
        <v>448</v>
      </c>
      <c r="B57" s="123">
        <v>850</v>
      </c>
      <c r="C57" s="102" t="s">
        <v>780</v>
      </c>
      <c r="D57" s="102" t="s">
        <v>971</v>
      </c>
      <c r="E57" s="114" t="s">
        <v>453</v>
      </c>
      <c r="F57" s="102"/>
      <c r="G57" s="110">
        <f>SUM(G58:G60)</f>
        <v>1228</v>
      </c>
      <c r="H57" s="110">
        <f aca="true" t="shared" si="22" ref="H57:O57">SUM(H58:H60)</f>
        <v>1228</v>
      </c>
      <c r="I57" s="110">
        <f t="shared" si="22"/>
        <v>0</v>
      </c>
      <c r="J57" s="110">
        <f t="shared" si="22"/>
        <v>962</v>
      </c>
      <c r="K57" s="110">
        <f t="shared" si="22"/>
        <v>962</v>
      </c>
      <c r="L57" s="110">
        <f t="shared" si="22"/>
        <v>0</v>
      </c>
      <c r="M57" s="110">
        <f t="shared" si="22"/>
        <v>971</v>
      </c>
      <c r="N57" s="110">
        <f t="shared" si="22"/>
        <v>971</v>
      </c>
      <c r="O57" s="110">
        <f t="shared" si="22"/>
        <v>0</v>
      </c>
    </row>
    <row r="58" spans="1:15" s="104" customFormat="1" ht="220.5">
      <c r="A58" s="115" t="s">
        <v>424</v>
      </c>
      <c r="B58" s="123">
        <v>850</v>
      </c>
      <c r="C58" s="102" t="s">
        <v>780</v>
      </c>
      <c r="D58" s="102" t="s">
        <v>971</v>
      </c>
      <c r="E58" s="116" t="s">
        <v>894</v>
      </c>
      <c r="F58" s="102" t="s">
        <v>938</v>
      </c>
      <c r="G58" s="110">
        <f>SUM(H58:I58)</f>
        <v>1193.3</v>
      </c>
      <c r="H58" s="117">
        <v>1193.3</v>
      </c>
      <c r="I58" s="117"/>
      <c r="J58" s="110">
        <f>SUM(K58:L58)</f>
        <v>962</v>
      </c>
      <c r="K58" s="117">
        <v>962</v>
      </c>
      <c r="L58" s="117"/>
      <c r="M58" s="110">
        <f>SUM(N58:O58)</f>
        <v>971</v>
      </c>
      <c r="N58" s="117">
        <v>971</v>
      </c>
      <c r="O58" s="117"/>
    </row>
    <row r="59" spans="1:15" s="104" customFormat="1" ht="126">
      <c r="A59" s="106" t="s">
        <v>425</v>
      </c>
      <c r="B59" s="123">
        <v>850</v>
      </c>
      <c r="C59" s="102" t="s">
        <v>780</v>
      </c>
      <c r="D59" s="102" t="s">
        <v>971</v>
      </c>
      <c r="E59" s="116" t="s">
        <v>894</v>
      </c>
      <c r="F59" s="102" t="s">
        <v>940</v>
      </c>
      <c r="G59" s="110">
        <f>SUM(H59:I59)</f>
        <v>34.2</v>
      </c>
      <c r="H59" s="117">
        <v>34.2</v>
      </c>
      <c r="I59" s="117"/>
      <c r="J59" s="110">
        <f>SUM(K59:L59)</f>
        <v>0</v>
      </c>
      <c r="K59" s="117"/>
      <c r="L59" s="117"/>
      <c r="M59" s="110">
        <f>SUM(N59:O59)</f>
        <v>0</v>
      </c>
      <c r="N59" s="117"/>
      <c r="O59" s="117"/>
    </row>
    <row r="60" spans="1:15" s="104" customFormat="1" ht="110.25">
      <c r="A60" s="106" t="s">
        <v>149</v>
      </c>
      <c r="B60" s="123">
        <v>850</v>
      </c>
      <c r="C60" s="102" t="s">
        <v>780</v>
      </c>
      <c r="D60" s="102" t="s">
        <v>971</v>
      </c>
      <c r="E60" s="116" t="s">
        <v>894</v>
      </c>
      <c r="F60" s="102" t="s">
        <v>671</v>
      </c>
      <c r="G60" s="110">
        <f>SUM(H60:I60)</f>
        <v>0.5</v>
      </c>
      <c r="H60" s="117">
        <v>0.5</v>
      </c>
      <c r="I60" s="117"/>
      <c r="J60" s="110">
        <f>SUM(K60:L60)</f>
        <v>0</v>
      </c>
      <c r="K60" s="117"/>
      <c r="L60" s="117"/>
      <c r="M60" s="110">
        <f>SUM(N60:O60)</f>
        <v>0</v>
      </c>
      <c r="N60" s="117"/>
      <c r="O60" s="117"/>
    </row>
    <row r="61" spans="1:15" s="119" customFormat="1" ht="78.75">
      <c r="A61" s="98" t="s">
        <v>942</v>
      </c>
      <c r="B61" s="100" t="s">
        <v>936</v>
      </c>
      <c r="C61" s="121" t="s">
        <v>780</v>
      </c>
      <c r="D61" s="121" t="s">
        <v>781</v>
      </c>
      <c r="E61" s="100"/>
      <c r="F61" s="122"/>
      <c r="G61" s="103">
        <f aca="true" t="shared" si="23" ref="G61:O61">G62</f>
        <v>3523.7</v>
      </c>
      <c r="H61" s="103">
        <f t="shared" si="23"/>
        <v>0</v>
      </c>
      <c r="I61" s="103">
        <f t="shared" si="23"/>
        <v>3523.7</v>
      </c>
      <c r="J61" s="103">
        <f t="shared" si="23"/>
        <v>3209</v>
      </c>
      <c r="K61" s="103">
        <f t="shared" si="23"/>
        <v>0</v>
      </c>
      <c r="L61" s="103">
        <f t="shared" si="23"/>
        <v>3209</v>
      </c>
      <c r="M61" s="103">
        <f t="shared" si="23"/>
        <v>3333</v>
      </c>
      <c r="N61" s="103">
        <f t="shared" si="23"/>
        <v>0</v>
      </c>
      <c r="O61" s="103">
        <f t="shared" si="23"/>
        <v>3333</v>
      </c>
    </row>
    <row r="62" spans="1:15" s="119" customFormat="1" ht="78.75">
      <c r="A62" s="111" t="s">
        <v>175</v>
      </c>
      <c r="B62" s="107" t="s">
        <v>943</v>
      </c>
      <c r="C62" s="124" t="s">
        <v>780</v>
      </c>
      <c r="D62" s="124" t="s">
        <v>781</v>
      </c>
      <c r="E62" s="125" t="s">
        <v>969</v>
      </c>
      <c r="F62" s="122"/>
      <c r="G62" s="110">
        <f aca="true" t="shared" si="24" ref="G62:O62">SUM(G63)</f>
        <v>3523.7</v>
      </c>
      <c r="H62" s="110">
        <f t="shared" si="24"/>
        <v>0</v>
      </c>
      <c r="I62" s="110">
        <f t="shared" si="24"/>
        <v>3523.7</v>
      </c>
      <c r="J62" s="110">
        <f t="shared" si="24"/>
        <v>3209</v>
      </c>
      <c r="K62" s="110">
        <f t="shared" si="24"/>
        <v>0</v>
      </c>
      <c r="L62" s="110">
        <f t="shared" si="24"/>
        <v>3209</v>
      </c>
      <c r="M62" s="110">
        <f t="shared" si="24"/>
        <v>3333</v>
      </c>
      <c r="N62" s="110">
        <f t="shared" si="24"/>
        <v>0</v>
      </c>
      <c r="O62" s="110">
        <f t="shared" si="24"/>
        <v>3333</v>
      </c>
    </row>
    <row r="63" spans="1:15" s="119" customFormat="1" ht="189">
      <c r="A63" s="118" t="s">
        <v>183</v>
      </c>
      <c r="B63" s="107" t="s">
        <v>943</v>
      </c>
      <c r="C63" s="124" t="s">
        <v>780</v>
      </c>
      <c r="D63" s="124" t="s">
        <v>781</v>
      </c>
      <c r="E63" s="125" t="s">
        <v>531</v>
      </c>
      <c r="F63" s="122"/>
      <c r="G63" s="110">
        <f>SUM(G64,G68,)</f>
        <v>3523.7</v>
      </c>
      <c r="H63" s="110">
        <f aca="true" t="shared" si="25" ref="H63:O63">SUM(H64,H68,)</f>
        <v>0</v>
      </c>
      <c r="I63" s="110">
        <f t="shared" si="25"/>
        <v>3523.7</v>
      </c>
      <c r="J63" s="110">
        <f t="shared" si="25"/>
        <v>3209</v>
      </c>
      <c r="K63" s="110">
        <f t="shared" si="25"/>
        <v>0</v>
      </c>
      <c r="L63" s="110">
        <f t="shared" si="25"/>
        <v>3209</v>
      </c>
      <c r="M63" s="110">
        <f t="shared" si="25"/>
        <v>3333</v>
      </c>
      <c r="N63" s="110">
        <f t="shared" si="25"/>
        <v>0</v>
      </c>
      <c r="O63" s="110">
        <f t="shared" si="25"/>
        <v>3333</v>
      </c>
    </row>
    <row r="64" spans="1:15" s="119" customFormat="1" ht="78.75">
      <c r="A64" s="118" t="s">
        <v>533</v>
      </c>
      <c r="B64" s="107" t="s">
        <v>943</v>
      </c>
      <c r="C64" s="124" t="s">
        <v>780</v>
      </c>
      <c r="D64" s="124" t="s">
        <v>781</v>
      </c>
      <c r="E64" s="125" t="s">
        <v>532</v>
      </c>
      <c r="F64" s="122"/>
      <c r="G64" s="110">
        <f>SUM(G65:G67)</f>
        <v>3452.7</v>
      </c>
      <c r="H64" s="110">
        <f aca="true" t="shared" si="26" ref="H64:O64">SUM(H65:H67)</f>
        <v>0</v>
      </c>
      <c r="I64" s="110">
        <f t="shared" si="26"/>
        <v>3452.7</v>
      </c>
      <c r="J64" s="110">
        <f t="shared" si="26"/>
        <v>3209</v>
      </c>
      <c r="K64" s="110">
        <f t="shared" si="26"/>
        <v>0</v>
      </c>
      <c r="L64" s="110">
        <f t="shared" si="26"/>
        <v>3209</v>
      </c>
      <c r="M64" s="110">
        <f t="shared" si="26"/>
        <v>3333</v>
      </c>
      <c r="N64" s="110">
        <f t="shared" si="26"/>
        <v>0</v>
      </c>
      <c r="O64" s="110">
        <f t="shared" si="26"/>
        <v>3333</v>
      </c>
    </row>
    <row r="65" spans="1:15" s="104" customFormat="1" ht="204.75">
      <c r="A65" s="118" t="s">
        <v>636</v>
      </c>
      <c r="B65" s="107" t="s">
        <v>943</v>
      </c>
      <c r="C65" s="124" t="s">
        <v>780</v>
      </c>
      <c r="D65" s="124" t="s">
        <v>781</v>
      </c>
      <c r="E65" s="113" t="s">
        <v>895</v>
      </c>
      <c r="F65" s="126">
        <v>100</v>
      </c>
      <c r="G65" s="110">
        <f>SUM(H65:I65)</f>
        <v>3249.6</v>
      </c>
      <c r="H65" s="110">
        <v>0</v>
      </c>
      <c r="I65" s="110">
        <v>3249.6</v>
      </c>
      <c r="J65" s="110">
        <f>SUM(K65:L65)</f>
        <v>3209</v>
      </c>
      <c r="K65" s="110">
        <v>0</v>
      </c>
      <c r="L65" s="110">
        <v>3209</v>
      </c>
      <c r="M65" s="110">
        <f>SUM(N65:O65)</f>
        <v>3333</v>
      </c>
      <c r="N65" s="110">
        <v>0</v>
      </c>
      <c r="O65" s="110">
        <v>3333</v>
      </c>
    </row>
    <row r="66" spans="1:15" s="104" customFormat="1" ht="126">
      <c r="A66" s="118" t="s">
        <v>108</v>
      </c>
      <c r="B66" s="107" t="s">
        <v>943</v>
      </c>
      <c r="C66" s="124" t="s">
        <v>780</v>
      </c>
      <c r="D66" s="124" t="s">
        <v>781</v>
      </c>
      <c r="E66" s="113" t="s">
        <v>895</v>
      </c>
      <c r="F66" s="126">
        <v>200</v>
      </c>
      <c r="G66" s="110">
        <f>SUM(H66:I66)</f>
        <v>203</v>
      </c>
      <c r="H66" s="110"/>
      <c r="I66" s="110">
        <v>203</v>
      </c>
      <c r="J66" s="110">
        <f>SUM(K66:L66)</f>
        <v>0</v>
      </c>
      <c r="K66" s="110"/>
      <c r="L66" s="110"/>
      <c r="M66" s="110">
        <f>SUM(N66:O66)</f>
        <v>0</v>
      </c>
      <c r="N66" s="110"/>
      <c r="O66" s="110"/>
    </row>
    <row r="67" spans="1:15" s="104" customFormat="1" ht="94.5">
      <c r="A67" s="118" t="s">
        <v>700</v>
      </c>
      <c r="B67" s="107" t="s">
        <v>943</v>
      </c>
      <c r="C67" s="124" t="s">
        <v>780</v>
      </c>
      <c r="D67" s="124" t="s">
        <v>781</v>
      </c>
      <c r="E67" s="113" t="s">
        <v>895</v>
      </c>
      <c r="F67" s="126">
        <v>800</v>
      </c>
      <c r="G67" s="110">
        <f>SUM(H67:I67)</f>
        <v>0.1</v>
      </c>
      <c r="H67" s="110"/>
      <c r="I67" s="110">
        <v>0.1</v>
      </c>
      <c r="J67" s="110">
        <f>SUM(K67:L67)</f>
        <v>0</v>
      </c>
      <c r="K67" s="110"/>
      <c r="L67" s="110"/>
      <c r="M67" s="110">
        <f>SUM(N67:O67)</f>
        <v>0</v>
      </c>
      <c r="N67" s="110"/>
      <c r="O67" s="110"/>
    </row>
    <row r="68" spans="1:15" s="104" customFormat="1" ht="47.25">
      <c r="A68" s="118" t="s">
        <v>512</v>
      </c>
      <c r="B68" s="107" t="s">
        <v>943</v>
      </c>
      <c r="C68" s="124" t="s">
        <v>780</v>
      </c>
      <c r="D68" s="124" t="s">
        <v>781</v>
      </c>
      <c r="E68" s="125" t="s">
        <v>534</v>
      </c>
      <c r="F68" s="126"/>
      <c r="G68" s="110">
        <f>SUM(G69:G70)</f>
        <v>71</v>
      </c>
      <c r="H68" s="110">
        <f>SUM(H69:H70)</f>
        <v>0</v>
      </c>
      <c r="I68" s="110">
        <f>SUM(I69:I70)</f>
        <v>71</v>
      </c>
      <c r="J68" s="110">
        <f aca="true" t="shared" si="27" ref="J68:O68">J69</f>
        <v>0</v>
      </c>
      <c r="K68" s="110">
        <f t="shared" si="27"/>
        <v>0</v>
      </c>
      <c r="L68" s="110">
        <f t="shared" si="27"/>
        <v>0</v>
      </c>
      <c r="M68" s="110">
        <f t="shared" si="27"/>
        <v>0</v>
      </c>
      <c r="N68" s="110">
        <f t="shared" si="27"/>
        <v>0</v>
      </c>
      <c r="O68" s="110">
        <f t="shared" si="27"/>
        <v>0</v>
      </c>
    </row>
    <row r="69" spans="1:15" s="104" customFormat="1" ht="94.5">
      <c r="A69" s="118" t="s">
        <v>513</v>
      </c>
      <c r="B69" s="107" t="s">
        <v>936</v>
      </c>
      <c r="C69" s="124" t="s">
        <v>780</v>
      </c>
      <c r="D69" s="124" t="s">
        <v>781</v>
      </c>
      <c r="E69" s="113" t="s">
        <v>896</v>
      </c>
      <c r="F69" s="126">
        <v>200</v>
      </c>
      <c r="G69" s="110">
        <f>SUM(H69:I69)</f>
        <v>61</v>
      </c>
      <c r="H69" s="110">
        <v>0</v>
      </c>
      <c r="I69" s="110">
        <v>61</v>
      </c>
      <c r="J69" s="110">
        <f>SUM(K69:L69)</f>
        <v>0</v>
      </c>
      <c r="K69" s="110">
        <v>0</v>
      </c>
      <c r="L69" s="110"/>
      <c r="M69" s="110">
        <f>SUM(N69:O69)</f>
        <v>0</v>
      </c>
      <c r="N69" s="110">
        <v>0</v>
      </c>
      <c r="O69" s="110"/>
    </row>
    <row r="70" spans="1:15" s="104" customFormat="1" ht="94.5">
      <c r="A70" s="118" t="s">
        <v>513</v>
      </c>
      <c r="B70" s="107" t="s">
        <v>936</v>
      </c>
      <c r="C70" s="124" t="s">
        <v>780</v>
      </c>
      <c r="D70" s="124" t="s">
        <v>781</v>
      </c>
      <c r="E70" s="113" t="s">
        <v>896</v>
      </c>
      <c r="F70" s="126">
        <v>300</v>
      </c>
      <c r="G70" s="110">
        <f>SUM(H70:I70)</f>
        <v>10</v>
      </c>
      <c r="H70" s="110"/>
      <c r="I70" s="110">
        <v>10</v>
      </c>
      <c r="J70" s="110"/>
      <c r="K70" s="110"/>
      <c r="L70" s="110"/>
      <c r="M70" s="110"/>
      <c r="N70" s="110"/>
      <c r="O70" s="110"/>
    </row>
    <row r="71" spans="1:15" s="119" customFormat="1" ht="63">
      <c r="A71" s="127" t="s">
        <v>22</v>
      </c>
      <c r="B71" s="128" t="s">
        <v>936</v>
      </c>
      <c r="C71" s="121" t="s">
        <v>780</v>
      </c>
      <c r="D71" s="100" t="s">
        <v>856</v>
      </c>
      <c r="E71" s="100"/>
      <c r="F71" s="122"/>
      <c r="G71" s="103">
        <f>G72</f>
        <v>429</v>
      </c>
      <c r="H71" s="103">
        <f aca="true" t="shared" si="28" ref="H71:O74">H72</f>
        <v>0</v>
      </c>
      <c r="I71" s="103">
        <f t="shared" si="28"/>
        <v>429</v>
      </c>
      <c r="J71" s="103">
        <f t="shared" si="28"/>
        <v>505</v>
      </c>
      <c r="K71" s="103">
        <f t="shared" si="28"/>
        <v>0</v>
      </c>
      <c r="L71" s="103">
        <f t="shared" si="28"/>
        <v>505</v>
      </c>
      <c r="M71" s="103">
        <f t="shared" si="28"/>
        <v>0</v>
      </c>
      <c r="N71" s="103">
        <f t="shared" si="28"/>
        <v>0</v>
      </c>
      <c r="O71" s="103">
        <f t="shared" si="28"/>
        <v>0</v>
      </c>
    </row>
    <row r="72" spans="1:15" s="104" customFormat="1" ht="78.75">
      <c r="A72" s="129" t="s">
        <v>175</v>
      </c>
      <c r="B72" s="107" t="s">
        <v>936</v>
      </c>
      <c r="C72" s="124" t="s">
        <v>780</v>
      </c>
      <c r="D72" s="113" t="s">
        <v>856</v>
      </c>
      <c r="E72" s="125" t="s">
        <v>524</v>
      </c>
      <c r="F72" s="126"/>
      <c r="G72" s="110">
        <f>G73</f>
        <v>429</v>
      </c>
      <c r="H72" s="110">
        <f t="shared" si="28"/>
        <v>0</v>
      </c>
      <c r="I72" s="110">
        <f t="shared" si="28"/>
        <v>429</v>
      </c>
      <c r="J72" s="110">
        <f t="shared" si="28"/>
        <v>505</v>
      </c>
      <c r="K72" s="110">
        <f t="shared" si="28"/>
        <v>0</v>
      </c>
      <c r="L72" s="110">
        <f t="shared" si="28"/>
        <v>505</v>
      </c>
      <c r="M72" s="110">
        <f t="shared" si="28"/>
        <v>0</v>
      </c>
      <c r="N72" s="110">
        <f t="shared" si="28"/>
        <v>0</v>
      </c>
      <c r="O72" s="110">
        <f t="shared" si="28"/>
        <v>0</v>
      </c>
    </row>
    <row r="73" spans="1:15" s="104" customFormat="1" ht="157.5">
      <c r="A73" s="130" t="s">
        <v>323</v>
      </c>
      <c r="B73" s="107" t="s">
        <v>936</v>
      </c>
      <c r="C73" s="124" t="s">
        <v>780</v>
      </c>
      <c r="D73" s="113" t="s">
        <v>856</v>
      </c>
      <c r="E73" s="125" t="s">
        <v>23</v>
      </c>
      <c r="F73" s="126"/>
      <c r="G73" s="110">
        <f>G74</f>
        <v>429</v>
      </c>
      <c r="H73" s="110">
        <f t="shared" si="28"/>
        <v>0</v>
      </c>
      <c r="I73" s="110">
        <f t="shared" si="28"/>
        <v>429</v>
      </c>
      <c r="J73" s="110">
        <f t="shared" si="28"/>
        <v>505</v>
      </c>
      <c r="K73" s="110">
        <f t="shared" si="28"/>
        <v>0</v>
      </c>
      <c r="L73" s="110">
        <f t="shared" si="28"/>
        <v>505</v>
      </c>
      <c r="M73" s="110">
        <f t="shared" si="28"/>
        <v>0</v>
      </c>
      <c r="N73" s="110">
        <f t="shared" si="28"/>
        <v>0</v>
      </c>
      <c r="O73" s="110">
        <f t="shared" si="28"/>
        <v>0</v>
      </c>
    </row>
    <row r="74" spans="1:15" s="104" customFormat="1" ht="63">
      <c r="A74" s="130" t="s">
        <v>26</v>
      </c>
      <c r="B74" s="107" t="s">
        <v>936</v>
      </c>
      <c r="C74" s="124" t="s">
        <v>780</v>
      </c>
      <c r="D74" s="113" t="s">
        <v>856</v>
      </c>
      <c r="E74" s="125" t="s">
        <v>27</v>
      </c>
      <c r="F74" s="126"/>
      <c r="G74" s="110">
        <f>G75</f>
        <v>429</v>
      </c>
      <c r="H74" s="110">
        <f t="shared" si="28"/>
        <v>0</v>
      </c>
      <c r="I74" s="110">
        <f t="shared" si="28"/>
        <v>429</v>
      </c>
      <c r="J74" s="110">
        <f t="shared" si="28"/>
        <v>505</v>
      </c>
      <c r="K74" s="110">
        <f t="shared" si="28"/>
        <v>0</v>
      </c>
      <c r="L74" s="110">
        <f t="shared" si="28"/>
        <v>505</v>
      </c>
      <c r="M74" s="110">
        <f t="shared" si="28"/>
        <v>0</v>
      </c>
      <c r="N74" s="110">
        <f t="shared" si="28"/>
        <v>0</v>
      </c>
      <c r="O74" s="110">
        <f t="shared" si="28"/>
        <v>0</v>
      </c>
    </row>
    <row r="75" spans="1:15" s="104" customFormat="1" ht="94.5">
      <c r="A75" s="130" t="s">
        <v>24</v>
      </c>
      <c r="B75" s="107" t="s">
        <v>936</v>
      </c>
      <c r="C75" s="124" t="s">
        <v>780</v>
      </c>
      <c r="D75" s="113" t="s">
        <v>856</v>
      </c>
      <c r="E75" s="113" t="s">
        <v>25</v>
      </c>
      <c r="F75" s="126">
        <v>200</v>
      </c>
      <c r="G75" s="110">
        <f>SUM(H75:I75)</f>
        <v>429</v>
      </c>
      <c r="H75" s="110"/>
      <c r="I75" s="110">
        <v>429</v>
      </c>
      <c r="J75" s="110">
        <f>SUM(K75:L75)</f>
        <v>505</v>
      </c>
      <c r="K75" s="110"/>
      <c r="L75" s="110">
        <v>505</v>
      </c>
      <c r="M75" s="110">
        <f>SUM(N75:O75)</f>
        <v>0</v>
      </c>
      <c r="N75" s="110"/>
      <c r="O75" s="110"/>
    </row>
    <row r="76" spans="1:15" s="104" customFormat="1" ht="15.75">
      <c r="A76" s="90" t="s">
        <v>944</v>
      </c>
      <c r="B76" s="100" t="s">
        <v>936</v>
      </c>
      <c r="C76" s="101" t="s">
        <v>971</v>
      </c>
      <c r="D76" s="102"/>
      <c r="E76" s="102"/>
      <c r="F76" s="102"/>
      <c r="G76" s="103">
        <f aca="true" t="shared" si="29" ref="G76:O76">SUM(G77,G82,G90,G106,G97)</f>
        <v>27565.6</v>
      </c>
      <c r="H76" s="103">
        <f t="shared" si="29"/>
        <v>1715.4</v>
      </c>
      <c r="I76" s="103">
        <f t="shared" si="29"/>
        <v>25850.2</v>
      </c>
      <c r="J76" s="103">
        <f t="shared" si="29"/>
        <v>160636.7</v>
      </c>
      <c r="K76" s="103">
        <f t="shared" si="29"/>
        <v>134993.2</v>
      </c>
      <c r="L76" s="103">
        <f t="shared" si="29"/>
        <v>25643.5</v>
      </c>
      <c r="M76" s="103">
        <f t="shared" si="29"/>
        <v>30543.7</v>
      </c>
      <c r="N76" s="103">
        <f t="shared" si="29"/>
        <v>3494.7</v>
      </c>
      <c r="O76" s="103">
        <f t="shared" si="29"/>
        <v>27049</v>
      </c>
    </row>
    <row r="77" spans="1:15" s="119" customFormat="1" ht="15.75">
      <c r="A77" s="90" t="s">
        <v>945</v>
      </c>
      <c r="B77" s="100" t="s">
        <v>936</v>
      </c>
      <c r="C77" s="101" t="s">
        <v>971</v>
      </c>
      <c r="D77" s="101" t="s">
        <v>970</v>
      </c>
      <c r="E77" s="105"/>
      <c r="F77" s="105"/>
      <c r="G77" s="103">
        <f>G78</f>
        <v>444</v>
      </c>
      <c r="H77" s="103">
        <f>H81</f>
        <v>444</v>
      </c>
      <c r="I77" s="103">
        <f>I81</f>
        <v>0</v>
      </c>
      <c r="J77" s="103">
        <f>J78</f>
        <v>459</v>
      </c>
      <c r="K77" s="103">
        <f>K81</f>
        <v>459</v>
      </c>
      <c r="L77" s="103">
        <f>L81</f>
        <v>0</v>
      </c>
      <c r="M77" s="103">
        <f>M78</f>
        <v>476</v>
      </c>
      <c r="N77" s="103">
        <f>N81</f>
        <v>476</v>
      </c>
      <c r="O77" s="103">
        <f>O81</f>
        <v>0</v>
      </c>
    </row>
    <row r="78" spans="1:15" s="119" customFormat="1" ht="110.25">
      <c r="A78" s="111" t="s">
        <v>184</v>
      </c>
      <c r="B78" s="123">
        <v>850</v>
      </c>
      <c r="C78" s="108" t="s">
        <v>971</v>
      </c>
      <c r="D78" s="108" t="s">
        <v>970</v>
      </c>
      <c r="E78" s="114" t="s">
        <v>1017</v>
      </c>
      <c r="F78" s="105"/>
      <c r="G78" s="110">
        <f>G79</f>
        <v>444</v>
      </c>
      <c r="H78" s="110">
        <f aca="true" t="shared" si="30" ref="H78:O80">H79</f>
        <v>444</v>
      </c>
      <c r="I78" s="110">
        <f t="shared" si="30"/>
        <v>0</v>
      </c>
      <c r="J78" s="110">
        <f>J79</f>
        <v>459</v>
      </c>
      <c r="K78" s="110">
        <f t="shared" si="30"/>
        <v>459</v>
      </c>
      <c r="L78" s="110">
        <f t="shared" si="30"/>
        <v>0</v>
      </c>
      <c r="M78" s="110">
        <f>M79</f>
        <v>476</v>
      </c>
      <c r="N78" s="110">
        <f t="shared" si="30"/>
        <v>476</v>
      </c>
      <c r="O78" s="110">
        <f t="shared" si="30"/>
        <v>0</v>
      </c>
    </row>
    <row r="79" spans="1:15" s="119" customFormat="1" ht="141.75">
      <c r="A79" s="111" t="s">
        <v>185</v>
      </c>
      <c r="B79" s="123">
        <v>850</v>
      </c>
      <c r="C79" s="108" t="s">
        <v>971</v>
      </c>
      <c r="D79" s="108" t="s">
        <v>970</v>
      </c>
      <c r="E79" s="114" t="s">
        <v>514</v>
      </c>
      <c r="F79" s="105"/>
      <c r="G79" s="110">
        <f>G80</f>
        <v>444</v>
      </c>
      <c r="H79" s="110">
        <f t="shared" si="30"/>
        <v>444</v>
      </c>
      <c r="I79" s="110">
        <f t="shared" si="30"/>
        <v>0</v>
      </c>
      <c r="J79" s="110">
        <f>J80</f>
        <v>459</v>
      </c>
      <c r="K79" s="110">
        <f t="shared" si="30"/>
        <v>459</v>
      </c>
      <c r="L79" s="110">
        <f t="shared" si="30"/>
        <v>0</v>
      </c>
      <c r="M79" s="110">
        <f>M80</f>
        <v>476</v>
      </c>
      <c r="N79" s="110">
        <f t="shared" si="30"/>
        <v>476</v>
      </c>
      <c r="O79" s="110">
        <f t="shared" si="30"/>
        <v>0</v>
      </c>
    </row>
    <row r="80" spans="1:15" s="119" customFormat="1" ht="47.25">
      <c r="A80" s="111" t="s">
        <v>759</v>
      </c>
      <c r="B80" s="123">
        <v>850</v>
      </c>
      <c r="C80" s="108" t="s">
        <v>971</v>
      </c>
      <c r="D80" s="108" t="s">
        <v>970</v>
      </c>
      <c r="E80" s="114" t="s">
        <v>515</v>
      </c>
      <c r="F80" s="105"/>
      <c r="G80" s="110">
        <f>G81</f>
        <v>444</v>
      </c>
      <c r="H80" s="110">
        <f t="shared" si="30"/>
        <v>444</v>
      </c>
      <c r="I80" s="110">
        <f t="shared" si="30"/>
        <v>0</v>
      </c>
      <c r="J80" s="110">
        <f>J81</f>
        <v>459</v>
      </c>
      <c r="K80" s="110">
        <f t="shared" si="30"/>
        <v>459</v>
      </c>
      <c r="L80" s="110">
        <f t="shared" si="30"/>
        <v>0</v>
      </c>
      <c r="M80" s="110">
        <f>M81</f>
        <v>476</v>
      </c>
      <c r="N80" s="110">
        <f t="shared" si="30"/>
        <v>476</v>
      </c>
      <c r="O80" s="110">
        <f t="shared" si="30"/>
        <v>0</v>
      </c>
    </row>
    <row r="81" spans="1:15" s="104" customFormat="1" ht="157.5">
      <c r="A81" s="118" t="s">
        <v>760</v>
      </c>
      <c r="B81" s="123">
        <v>850</v>
      </c>
      <c r="C81" s="108" t="s">
        <v>971</v>
      </c>
      <c r="D81" s="108" t="s">
        <v>970</v>
      </c>
      <c r="E81" s="116" t="s">
        <v>897</v>
      </c>
      <c r="F81" s="102" t="s">
        <v>938</v>
      </c>
      <c r="G81" s="110">
        <f>SUM(H81:I81)</f>
        <v>444</v>
      </c>
      <c r="H81" s="110">
        <v>444</v>
      </c>
      <c r="I81" s="110">
        <v>0</v>
      </c>
      <c r="J81" s="110">
        <f>SUM(K81:L81)</f>
        <v>459</v>
      </c>
      <c r="K81" s="110">
        <v>459</v>
      </c>
      <c r="L81" s="110">
        <v>0</v>
      </c>
      <c r="M81" s="110">
        <f>SUM(N81:O81)</f>
        <v>476</v>
      </c>
      <c r="N81" s="110">
        <v>476</v>
      </c>
      <c r="O81" s="110">
        <v>0</v>
      </c>
    </row>
    <row r="82" spans="1:15" s="104" customFormat="1" ht="31.5">
      <c r="A82" s="90" t="s">
        <v>653</v>
      </c>
      <c r="B82" s="100" t="s">
        <v>936</v>
      </c>
      <c r="C82" s="101" t="s">
        <v>971</v>
      </c>
      <c r="D82" s="101" t="s">
        <v>978</v>
      </c>
      <c r="E82" s="102"/>
      <c r="F82" s="102"/>
      <c r="G82" s="103">
        <f aca="true" t="shared" si="31" ref="G82:O82">SUM(G83,)</f>
        <v>564</v>
      </c>
      <c r="H82" s="103">
        <f t="shared" si="31"/>
        <v>564</v>
      </c>
      <c r="I82" s="103">
        <f t="shared" si="31"/>
        <v>0</v>
      </c>
      <c r="J82" s="103">
        <f t="shared" si="31"/>
        <v>1521.7</v>
      </c>
      <c r="K82" s="103">
        <f t="shared" si="31"/>
        <v>1521.7</v>
      </c>
      <c r="L82" s="103">
        <f t="shared" si="31"/>
        <v>0</v>
      </c>
      <c r="M82" s="103">
        <f t="shared" si="31"/>
        <v>1538.7</v>
      </c>
      <c r="N82" s="103">
        <f t="shared" si="31"/>
        <v>1538.7</v>
      </c>
      <c r="O82" s="103">
        <f t="shared" si="31"/>
        <v>0</v>
      </c>
    </row>
    <row r="83" spans="1:15" s="104" customFormat="1" ht="78.75">
      <c r="A83" s="111" t="s">
        <v>186</v>
      </c>
      <c r="B83" s="107" t="s">
        <v>943</v>
      </c>
      <c r="C83" s="108" t="s">
        <v>971</v>
      </c>
      <c r="D83" s="108" t="s">
        <v>978</v>
      </c>
      <c r="E83" s="114" t="s">
        <v>761</v>
      </c>
      <c r="F83" s="102"/>
      <c r="G83" s="110">
        <f>G84</f>
        <v>564</v>
      </c>
      <c r="H83" s="110">
        <f aca="true" t="shared" si="32" ref="H83:O83">H84</f>
        <v>564</v>
      </c>
      <c r="I83" s="110">
        <f t="shared" si="32"/>
        <v>0</v>
      </c>
      <c r="J83" s="110">
        <f>J84</f>
        <v>1521.7</v>
      </c>
      <c r="K83" s="110">
        <f t="shared" si="32"/>
        <v>1521.7</v>
      </c>
      <c r="L83" s="110">
        <f t="shared" si="32"/>
        <v>0</v>
      </c>
      <c r="M83" s="110">
        <f>M84</f>
        <v>1538.7</v>
      </c>
      <c r="N83" s="110">
        <f t="shared" si="32"/>
        <v>1538.7</v>
      </c>
      <c r="O83" s="110">
        <f t="shared" si="32"/>
        <v>0</v>
      </c>
    </row>
    <row r="84" spans="1:15" s="104" customFormat="1" ht="141.75">
      <c r="A84" s="111" t="s">
        <v>187</v>
      </c>
      <c r="B84" s="107" t="s">
        <v>943</v>
      </c>
      <c r="C84" s="108" t="s">
        <v>971</v>
      </c>
      <c r="D84" s="108" t="s">
        <v>978</v>
      </c>
      <c r="E84" s="114" t="s">
        <v>616</v>
      </c>
      <c r="F84" s="102"/>
      <c r="G84" s="110">
        <f>SUM(G85,G88)</f>
        <v>564</v>
      </c>
      <c r="H84" s="110">
        <f aca="true" t="shared" si="33" ref="H84:O84">SUM(H85,H88)</f>
        <v>564</v>
      </c>
      <c r="I84" s="110">
        <f t="shared" si="33"/>
        <v>0</v>
      </c>
      <c r="J84" s="110">
        <f t="shared" si="33"/>
        <v>1521.7</v>
      </c>
      <c r="K84" s="110">
        <f t="shared" si="33"/>
        <v>1521.7</v>
      </c>
      <c r="L84" s="110">
        <f t="shared" si="33"/>
        <v>0</v>
      </c>
      <c r="M84" s="110">
        <f t="shared" si="33"/>
        <v>1538.7</v>
      </c>
      <c r="N84" s="110">
        <f t="shared" si="33"/>
        <v>1538.7</v>
      </c>
      <c r="O84" s="110">
        <f t="shared" si="33"/>
        <v>0</v>
      </c>
    </row>
    <row r="85" spans="1:15" s="104" customFormat="1" ht="63">
      <c r="A85" s="111" t="s">
        <v>510</v>
      </c>
      <c r="B85" s="107" t="s">
        <v>943</v>
      </c>
      <c r="C85" s="108" t="s">
        <v>971</v>
      </c>
      <c r="D85" s="108" t="s">
        <v>978</v>
      </c>
      <c r="E85" s="114" t="s">
        <v>762</v>
      </c>
      <c r="F85" s="102"/>
      <c r="G85" s="110">
        <f>SUM(G86:G87)</f>
        <v>120</v>
      </c>
      <c r="H85" s="110">
        <f aca="true" t="shared" si="34" ref="H85:O85">SUM(H86:H87)</f>
        <v>120</v>
      </c>
      <c r="I85" s="110">
        <f t="shared" si="34"/>
        <v>0</v>
      </c>
      <c r="J85" s="110">
        <f t="shared" si="34"/>
        <v>1062.7</v>
      </c>
      <c r="K85" s="110">
        <f t="shared" si="34"/>
        <v>1062.7</v>
      </c>
      <c r="L85" s="110">
        <f t="shared" si="34"/>
        <v>0</v>
      </c>
      <c r="M85" s="110">
        <f t="shared" si="34"/>
        <v>1062.7</v>
      </c>
      <c r="N85" s="110">
        <f t="shared" si="34"/>
        <v>1062.7</v>
      </c>
      <c r="O85" s="110">
        <f t="shared" si="34"/>
        <v>0</v>
      </c>
    </row>
    <row r="86" spans="1:15" s="104" customFormat="1" ht="252">
      <c r="A86" s="111" t="s">
        <v>130</v>
      </c>
      <c r="B86" s="107" t="s">
        <v>943</v>
      </c>
      <c r="C86" s="108" t="s">
        <v>971</v>
      </c>
      <c r="D86" s="108" t="s">
        <v>978</v>
      </c>
      <c r="E86" s="116" t="s">
        <v>131</v>
      </c>
      <c r="F86" s="102" t="s">
        <v>655</v>
      </c>
      <c r="G86" s="110">
        <f>SUM(H86:I86)</f>
        <v>20</v>
      </c>
      <c r="H86" s="110">
        <v>20</v>
      </c>
      <c r="I86" s="110"/>
      <c r="J86" s="110">
        <f>SUM(K86:L86)</f>
        <v>50</v>
      </c>
      <c r="K86" s="110">
        <v>50</v>
      </c>
      <c r="L86" s="110"/>
      <c r="M86" s="110">
        <f>SUM(N86:O86)</f>
        <v>50</v>
      </c>
      <c r="N86" s="110">
        <v>50</v>
      </c>
      <c r="O86" s="110"/>
    </row>
    <row r="87" spans="1:15" s="104" customFormat="1" ht="252">
      <c r="A87" s="118" t="s">
        <v>433</v>
      </c>
      <c r="B87" s="107" t="s">
        <v>943</v>
      </c>
      <c r="C87" s="108" t="s">
        <v>971</v>
      </c>
      <c r="D87" s="108" t="s">
        <v>978</v>
      </c>
      <c r="E87" s="116" t="s">
        <v>458</v>
      </c>
      <c r="F87" s="102" t="s">
        <v>655</v>
      </c>
      <c r="G87" s="110">
        <f>SUM(H87:I87)</f>
        <v>100</v>
      </c>
      <c r="H87" s="110">
        <v>100</v>
      </c>
      <c r="I87" s="110">
        <v>0</v>
      </c>
      <c r="J87" s="110">
        <f>SUM(K87:L87)</f>
        <v>1012.7</v>
      </c>
      <c r="K87" s="110">
        <v>1012.7</v>
      </c>
      <c r="L87" s="110">
        <v>0</v>
      </c>
      <c r="M87" s="110">
        <f>SUM(N87:O87)</f>
        <v>1012.7</v>
      </c>
      <c r="N87" s="110">
        <v>1012.7</v>
      </c>
      <c r="O87" s="110">
        <v>0</v>
      </c>
    </row>
    <row r="88" spans="1:15" s="104" customFormat="1" ht="78.75">
      <c r="A88" s="118" t="s">
        <v>511</v>
      </c>
      <c r="B88" s="113" t="s">
        <v>936</v>
      </c>
      <c r="C88" s="108" t="s">
        <v>971</v>
      </c>
      <c r="D88" s="108" t="s">
        <v>978</v>
      </c>
      <c r="E88" s="114" t="s">
        <v>617</v>
      </c>
      <c r="F88" s="102"/>
      <c r="G88" s="110">
        <f aca="true" t="shared" si="35" ref="G88:O88">G89</f>
        <v>444</v>
      </c>
      <c r="H88" s="110">
        <f t="shared" si="35"/>
        <v>444</v>
      </c>
      <c r="I88" s="110">
        <f t="shared" si="35"/>
        <v>0</v>
      </c>
      <c r="J88" s="110">
        <f t="shared" si="35"/>
        <v>459</v>
      </c>
      <c r="K88" s="110">
        <f t="shared" si="35"/>
        <v>459</v>
      </c>
      <c r="L88" s="110">
        <f t="shared" si="35"/>
        <v>0</v>
      </c>
      <c r="M88" s="110">
        <f t="shared" si="35"/>
        <v>476</v>
      </c>
      <c r="N88" s="110">
        <f t="shared" si="35"/>
        <v>476</v>
      </c>
      <c r="O88" s="110">
        <f t="shared" si="35"/>
        <v>0</v>
      </c>
    </row>
    <row r="89" spans="1:15" s="104" customFormat="1" ht="189">
      <c r="A89" s="115" t="s">
        <v>618</v>
      </c>
      <c r="B89" s="113" t="s">
        <v>936</v>
      </c>
      <c r="C89" s="108" t="s">
        <v>971</v>
      </c>
      <c r="D89" s="108" t="s">
        <v>978</v>
      </c>
      <c r="E89" s="116" t="s">
        <v>890</v>
      </c>
      <c r="F89" s="102" t="s">
        <v>938</v>
      </c>
      <c r="G89" s="110">
        <f>SUM(H89:I89)</f>
        <v>444</v>
      </c>
      <c r="H89" s="117">
        <v>444</v>
      </c>
      <c r="I89" s="117"/>
      <c r="J89" s="110">
        <f>SUM(K89:L89)</f>
        <v>459</v>
      </c>
      <c r="K89" s="117">
        <v>459</v>
      </c>
      <c r="L89" s="117"/>
      <c r="M89" s="110">
        <f>SUM(N89:O89)</f>
        <v>476</v>
      </c>
      <c r="N89" s="117">
        <v>476</v>
      </c>
      <c r="O89" s="117"/>
    </row>
    <row r="90" spans="1:15" s="104" customFormat="1" ht="15.75">
      <c r="A90" s="90" t="s">
        <v>654</v>
      </c>
      <c r="B90" s="100" t="s">
        <v>936</v>
      </c>
      <c r="C90" s="101" t="s">
        <v>971</v>
      </c>
      <c r="D90" s="101" t="s">
        <v>782</v>
      </c>
      <c r="E90" s="102"/>
      <c r="F90" s="102"/>
      <c r="G90" s="103">
        <f aca="true" t="shared" si="36" ref="G90:O91">G91</f>
        <v>3993</v>
      </c>
      <c r="H90" s="103">
        <f t="shared" si="36"/>
        <v>0</v>
      </c>
      <c r="I90" s="103">
        <f t="shared" si="36"/>
        <v>3993</v>
      </c>
      <c r="J90" s="103">
        <f t="shared" si="36"/>
        <v>3414</v>
      </c>
      <c r="K90" s="103">
        <f t="shared" si="36"/>
        <v>0</v>
      </c>
      <c r="L90" s="103">
        <f t="shared" si="36"/>
        <v>3414</v>
      </c>
      <c r="M90" s="103">
        <f t="shared" si="36"/>
        <v>3414</v>
      </c>
      <c r="N90" s="103">
        <f t="shared" si="36"/>
        <v>0</v>
      </c>
      <c r="O90" s="103">
        <f t="shared" si="36"/>
        <v>3414</v>
      </c>
    </row>
    <row r="91" spans="1:15" s="104" customFormat="1" ht="110.25">
      <c r="A91" s="111" t="s">
        <v>766</v>
      </c>
      <c r="B91" s="113" t="s">
        <v>936</v>
      </c>
      <c r="C91" s="108" t="s">
        <v>971</v>
      </c>
      <c r="D91" s="108" t="s">
        <v>782</v>
      </c>
      <c r="E91" s="114" t="s">
        <v>763</v>
      </c>
      <c r="F91" s="102"/>
      <c r="G91" s="110">
        <f t="shared" si="36"/>
        <v>3993</v>
      </c>
      <c r="H91" s="110">
        <f t="shared" si="36"/>
        <v>0</v>
      </c>
      <c r="I91" s="110">
        <f t="shared" si="36"/>
        <v>3993</v>
      </c>
      <c r="J91" s="110">
        <f t="shared" si="36"/>
        <v>3414</v>
      </c>
      <c r="K91" s="110">
        <f t="shared" si="36"/>
        <v>0</v>
      </c>
      <c r="L91" s="110">
        <f t="shared" si="36"/>
        <v>3414</v>
      </c>
      <c r="M91" s="110">
        <f t="shared" si="36"/>
        <v>3414</v>
      </c>
      <c r="N91" s="110">
        <f t="shared" si="36"/>
        <v>0</v>
      </c>
      <c r="O91" s="110">
        <f t="shared" si="36"/>
        <v>3414</v>
      </c>
    </row>
    <row r="92" spans="1:15" s="104" customFormat="1" ht="141.75">
      <c r="A92" s="111" t="s">
        <v>188</v>
      </c>
      <c r="B92" s="113" t="s">
        <v>936</v>
      </c>
      <c r="C92" s="108" t="s">
        <v>971</v>
      </c>
      <c r="D92" s="108" t="s">
        <v>782</v>
      </c>
      <c r="E92" s="114" t="s">
        <v>764</v>
      </c>
      <c r="F92" s="102"/>
      <c r="G92" s="110">
        <f aca="true" t="shared" si="37" ref="G92:O92">SUM(G93,)</f>
        <v>3993</v>
      </c>
      <c r="H92" s="110">
        <f t="shared" si="37"/>
        <v>0</v>
      </c>
      <c r="I92" s="110">
        <f t="shared" si="37"/>
        <v>3993</v>
      </c>
      <c r="J92" s="110">
        <f t="shared" si="37"/>
        <v>3414</v>
      </c>
      <c r="K92" s="110">
        <f t="shared" si="37"/>
        <v>0</v>
      </c>
      <c r="L92" s="110">
        <f t="shared" si="37"/>
        <v>3414</v>
      </c>
      <c r="M92" s="110">
        <f t="shared" si="37"/>
        <v>3414</v>
      </c>
      <c r="N92" s="110">
        <f t="shared" si="37"/>
        <v>0</v>
      </c>
      <c r="O92" s="110">
        <f t="shared" si="37"/>
        <v>3414</v>
      </c>
    </row>
    <row r="93" spans="1:15" s="104" customFormat="1" ht="47.25">
      <c r="A93" s="111" t="s">
        <v>767</v>
      </c>
      <c r="B93" s="113" t="s">
        <v>936</v>
      </c>
      <c r="C93" s="108" t="s">
        <v>971</v>
      </c>
      <c r="D93" s="108" t="s">
        <v>782</v>
      </c>
      <c r="E93" s="114" t="s">
        <v>765</v>
      </c>
      <c r="F93" s="102"/>
      <c r="G93" s="110">
        <f aca="true" t="shared" si="38" ref="G93:O93">SUM(G94:G96)</f>
        <v>3993</v>
      </c>
      <c r="H93" s="110">
        <f t="shared" si="38"/>
        <v>0</v>
      </c>
      <c r="I93" s="110">
        <f>SUM(I94:I96)</f>
        <v>3993</v>
      </c>
      <c r="J93" s="110">
        <f t="shared" si="38"/>
        <v>3414</v>
      </c>
      <c r="K93" s="110">
        <f t="shared" si="38"/>
        <v>0</v>
      </c>
      <c r="L93" s="110">
        <f t="shared" si="38"/>
        <v>3414</v>
      </c>
      <c r="M93" s="110">
        <f t="shared" si="38"/>
        <v>3414</v>
      </c>
      <c r="N93" s="110">
        <f t="shared" si="38"/>
        <v>0</v>
      </c>
      <c r="O93" s="110">
        <f t="shared" si="38"/>
        <v>3414</v>
      </c>
    </row>
    <row r="94" spans="1:15" s="104" customFormat="1" ht="78.75">
      <c r="A94" s="118" t="s">
        <v>132</v>
      </c>
      <c r="B94" s="113" t="s">
        <v>936</v>
      </c>
      <c r="C94" s="108" t="s">
        <v>971</v>
      </c>
      <c r="D94" s="108" t="s">
        <v>782</v>
      </c>
      <c r="E94" s="116" t="s">
        <v>898</v>
      </c>
      <c r="F94" s="102" t="s">
        <v>940</v>
      </c>
      <c r="G94" s="110">
        <f>SUM(H94:I94)</f>
        <v>3135</v>
      </c>
      <c r="H94" s="110">
        <v>0</v>
      </c>
      <c r="I94" s="110">
        <v>3135</v>
      </c>
      <c r="J94" s="110">
        <f>SUM(K94:L94)</f>
        <v>2556</v>
      </c>
      <c r="K94" s="110">
        <v>0</v>
      </c>
      <c r="L94" s="110">
        <v>2556</v>
      </c>
      <c r="M94" s="110">
        <f>SUM(N94:O94)</f>
        <v>2556</v>
      </c>
      <c r="N94" s="110">
        <v>0</v>
      </c>
      <c r="O94" s="110">
        <v>2556</v>
      </c>
    </row>
    <row r="95" spans="1:15" s="104" customFormat="1" ht="126">
      <c r="A95" s="118" t="s">
        <v>133</v>
      </c>
      <c r="B95" s="113" t="s">
        <v>936</v>
      </c>
      <c r="C95" s="108" t="s">
        <v>971</v>
      </c>
      <c r="D95" s="108" t="s">
        <v>782</v>
      </c>
      <c r="E95" s="116" t="s">
        <v>843</v>
      </c>
      <c r="F95" s="102" t="s">
        <v>940</v>
      </c>
      <c r="G95" s="110">
        <f>SUM(H95:I95)</f>
        <v>858</v>
      </c>
      <c r="H95" s="110"/>
      <c r="I95" s="110">
        <v>858</v>
      </c>
      <c r="J95" s="110">
        <f>SUM(K95:L95)</f>
        <v>858</v>
      </c>
      <c r="K95" s="110"/>
      <c r="L95" s="110">
        <v>858</v>
      </c>
      <c r="M95" s="110">
        <f>SUM(N95:O95)</f>
        <v>858</v>
      </c>
      <c r="N95" s="110"/>
      <c r="O95" s="110">
        <v>858</v>
      </c>
    </row>
    <row r="96" spans="1:15" s="104" customFormat="1" ht="110.25">
      <c r="A96" s="118" t="s">
        <v>134</v>
      </c>
      <c r="B96" s="113" t="s">
        <v>936</v>
      </c>
      <c r="C96" s="108" t="s">
        <v>971</v>
      </c>
      <c r="D96" s="108" t="s">
        <v>782</v>
      </c>
      <c r="E96" s="116" t="s">
        <v>899</v>
      </c>
      <c r="F96" s="102" t="s">
        <v>940</v>
      </c>
      <c r="G96" s="110">
        <f>SUM(H96:I96)</f>
        <v>0</v>
      </c>
      <c r="H96" s="110"/>
      <c r="I96" s="110">
        <v>0</v>
      </c>
      <c r="J96" s="110">
        <f>SUM(K96:L96)</f>
        <v>0</v>
      </c>
      <c r="K96" s="110"/>
      <c r="L96" s="110">
        <v>0</v>
      </c>
      <c r="M96" s="110">
        <f>SUM(N96:O96)</f>
        <v>0</v>
      </c>
      <c r="N96" s="110"/>
      <c r="O96" s="110">
        <v>0</v>
      </c>
    </row>
    <row r="97" spans="1:15" s="119" customFormat="1" ht="31.5">
      <c r="A97" s="90" t="s">
        <v>77</v>
      </c>
      <c r="B97" s="100" t="s">
        <v>936</v>
      </c>
      <c r="C97" s="101" t="s">
        <v>971</v>
      </c>
      <c r="D97" s="101" t="s">
        <v>781</v>
      </c>
      <c r="E97" s="131"/>
      <c r="F97" s="105"/>
      <c r="G97" s="103">
        <f aca="true" t="shared" si="39" ref="G97:O98">G98</f>
        <v>6835</v>
      </c>
      <c r="H97" s="103">
        <f t="shared" si="39"/>
        <v>0</v>
      </c>
      <c r="I97" s="103">
        <f t="shared" si="39"/>
        <v>6835</v>
      </c>
      <c r="J97" s="103">
        <f t="shared" si="39"/>
        <v>138064</v>
      </c>
      <c r="K97" s="103">
        <f t="shared" si="39"/>
        <v>131025</v>
      </c>
      <c r="L97" s="103">
        <f t="shared" si="39"/>
        <v>7039</v>
      </c>
      <c r="M97" s="103">
        <f t="shared" si="39"/>
        <v>7917</v>
      </c>
      <c r="N97" s="103">
        <f t="shared" si="39"/>
        <v>0</v>
      </c>
      <c r="O97" s="103">
        <f t="shared" si="39"/>
        <v>7917</v>
      </c>
    </row>
    <row r="98" spans="1:15" s="119" customFormat="1" ht="94.5">
      <c r="A98" s="111" t="s">
        <v>189</v>
      </c>
      <c r="B98" s="113" t="s">
        <v>936</v>
      </c>
      <c r="C98" s="108" t="s">
        <v>971</v>
      </c>
      <c r="D98" s="108" t="s">
        <v>781</v>
      </c>
      <c r="E98" s="114" t="s">
        <v>763</v>
      </c>
      <c r="F98" s="105"/>
      <c r="G98" s="110">
        <f>G99</f>
        <v>6835</v>
      </c>
      <c r="H98" s="110">
        <f t="shared" si="39"/>
        <v>0</v>
      </c>
      <c r="I98" s="110">
        <f t="shared" si="39"/>
        <v>6835</v>
      </c>
      <c r="J98" s="110">
        <f>J99</f>
        <v>138064</v>
      </c>
      <c r="K98" s="110">
        <f t="shared" si="39"/>
        <v>131025</v>
      </c>
      <c r="L98" s="110">
        <f t="shared" si="39"/>
        <v>7039</v>
      </c>
      <c r="M98" s="110">
        <f>M99</f>
        <v>7917</v>
      </c>
      <c r="N98" s="110">
        <f t="shared" si="39"/>
        <v>0</v>
      </c>
      <c r="O98" s="110">
        <f t="shared" si="39"/>
        <v>7917</v>
      </c>
    </row>
    <row r="99" spans="1:15" s="119" customFormat="1" ht="141.75">
      <c r="A99" s="111" t="s">
        <v>190</v>
      </c>
      <c r="B99" s="113" t="s">
        <v>936</v>
      </c>
      <c r="C99" s="108" t="s">
        <v>971</v>
      </c>
      <c r="D99" s="108" t="s">
        <v>781</v>
      </c>
      <c r="E99" s="114" t="s">
        <v>768</v>
      </c>
      <c r="F99" s="105"/>
      <c r="G99" s="110">
        <f>SUM(G100,G103)</f>
        <v>6835</v>
      </c>
      <c r="H99" s="110">
        <f aca="true" t="shared" si="40" ref="H99:O99">SUM(H100,H103)</f>
        <v>0</v>
      </c>
      <c r="I99" s="110">
        <f t="shared" si="40"/>
        <v>6835</v>
      </c>
      <c r="J99" s="110">
        <f t="shared" si="40"/>
        <v>138064</v>
      </c>
      <c r="K99" s="110">
        <f t="shared" si="40"/>
        <v>131025</v>
      </c>
      <c r="L99" s="110">
        <f t="shared" si="40"/>
        <v>7039</v>
      </c>
      <c r="M99" s="110">
        <f t="shared" si="40"/>
        <v>7917</v>
      </c>
      <c r="N99" s="110">
        <f t="shared" si="40"/>
        <v>0</v>
      </c>
      <c r="O99" s="110">
        <f t="shared" si="40"/>
        <v>7917</v>
      </c>
    </row>
    <row r="100" spans="1:15" s="119" customFormat="1" ht="78.75">
      <c r="A100" s="111" t="s">
        <v>770</v>
      </c>
      <c r="B100" s="113" t="s">
        <v>936</v>
      </c>
      <c r="C100" s="108" t="s">
        <v>971</v>
      </c>
      <c r="D100" s="108" t="s">
        <v>781</v>
      </c>
      <c r="E100" s="114" t="s">
        <v>769</v>
      </c>
      <c r="F100" s="105"/>
      <c r="G100" s="110">
        <f aca="true" t="shared" si="41" ref="G100:O100">SUM(G101:G102)</f>
        <v>6611</v>
      </c>
      <c r="H100" s="110">
        <f t="shared" si="41"/>
        <v>0</v>
      </c>
      <c r="I100" s="110">
        <f t="shared" si="41"/>
        <v>6611</v>
      </c>
      <c r="J100" s="110">
        <f t="shared" si="41"/>
        <v>30064</v>
      </c>
      <c r="K100" s="110">
        <f t="shared" si="41"/>
        <v>23025</v>
      </c>
      <c r="L100" s="110">
        <f t="shared" si="41"/>
        <v>7039</v>
      </c>
      <c r="M100" s="110">
        <f t="shared" si="41"/>
        <v>7917</v>
      </c>
      <c r="N100" s="110">
        <f t="shared" si="41"/>
        <v>0</v>
      </c>
      <c r="O100" s="110">
        <f t="shared" si="41"/>
        <v>7917</v>
      </c>
    </row>
    <row r="101" spans="1:15" s="104" customFormat="1" ht="94.5">
      <c r="A101" s="132" t="s">
        <v>406</v>
      </c>
      <c r="B101" s="113" t="s">
        <v>936</v>
      </c>
      <c r="C101" s="108" t="s">
        <v>971</v>
      </c>
      <c r="D101" s="108" t="s">
        <v>781</v>
      </c>
      <c r="E101" s="114" t="s">
        <v>405</v>
      </c>
      <c r="F101" s="102" t="s">
        <v>78</v>
      </c>
      <c r="G101" s="110">
        <f>SUM(H101:I101)</f>
        <v>0</v>
      </c>
      <c r="H101" s="110"/>
      <c r="I101" s="110"/>
      <c r="J101" s="110">
        <f>SUM(K101:L101)</f>
        <v>23025</v>
      </c>
      <c r="K101" s="110">
        <v>23025</v>
      </c>
      <c r="L101" s="110"/>
      <c r="M101" s="110">
        <f>SUM(N101:O101)</f>
        <v>0</v>
      </c>
      <c r="N101" s="110"/>
      <c r="O101" s="110"/>
    </row>
    <row r="102" spans="1:15" s="104" customFormat="1" ht="110.25">
      <c r="A102" s="118" t="s">
        <v>321</v>
      </c>
      <c r="B102" s="113" t="s">
        <v>936</v>
      </c>
      <c r="C102" s="108" t="s">
        <v>971</v>
      </c>
      <c r="D102" s="108" t="s">
        <v>781</v>
      </c>
      <c r="E102" s="116" t="s">
        <v>900</v>
      </c>
      <c r="F102" s="102" t="s">
        <v>78</v>
      </c>
      <c r="G102" s="110">
        <f>SUM(H102:I102)</f>
        <v>6611</v>
      </c>
      <c r="H102" s="110"/>
      <c r="I102" s="110">
        <v>6611</v>
      </c>
      <c r="J102" s="110">
        <f>SUM(K102:L102)</f>
        <v>7039</v>
      </c>
      <c r="K102" s="110">
        <v>0</v>
      </c>
      <c r="L102" s="110">
        <v>7039</v>
      </c>
      <c r="M102" s="110">
        <f>SUM(N102:O102)</f>
        <v>7917</v>
      </c>
      <c r="N102" s="110">
        <v>0</v>
      </c>
      <c r="O102" s="110">
        <v>7917</v>
      </c>
    </row>
    <row r="103" spans="1:15" s="104" customFormat="1" ht="47.25">
      <c r="A103" s="118" t="s">
        <v>413</v>
      </c>
      <c r="B103" s="113" t="s">
        <v>936</v>
      </c>
      <c r="C103" s="108" t="s">
        <v>971</v>
      </c>
      <c r="D103" s="108" t="s">
        <v>781</v>
      </c>
      <c r="E103" s="114" t="s">
        <v>412</v>
      </c>
      <c r="F103" s="102"/>
      <c r="G103" s="110">
        <f>SUM(G104:G105)</f>
        <v>224</v>
      </c>
      <c r="H103" s="110">
        <f aca="true" t="shared" si="42" ref="H103:O103">SUM(H104:H105)</f>
        <v>0</v>
      </c>
      <c r="I103" s="110">
        <f t="shared" si="42"/>
        <v>224</v>
      </c>
      <c r="J103" s="110">
        <f t="shared" si="42"/>
        <v>108000</v>
      </c>
      <c r="K103" s="110">
        <f t="shared" si="42"/>
        <v>108000</v>
      </c>
      <c r="L103" s="110">
        <f t="shared" si="42"/>
        <v>0</v>
      </c>
      <c r="M103" s="110">
        <f t="shared" si="42"/>
        <v>0</v>
      </c>
      <c r="N103" s="110">
        <f t="shared" si="42"/>
        <v>0</v>
      </c>
      <c r="O103" s="110">
        <f t="shared" si="42"/>
        <v>0</v>
      </c>
    </row>
    <row r="104" spans="1:15" s="104" customFormat="1" ht="204.75">
      <c r="A104" s="118" t="s">
        <v>146</v>
      </c>
      <c r="B104" s="113" t="s">
        <v>936</v>
      </c>
      <c r="C104" s="108" t="s">
        <v>971</v>
      </c>
      <c r="D104" s="108" t="s">
        <v>781</v>
      </c>
      <c r="E104" s="114" t="s">
        <v>145</v>
      </c>
      <c r="F104" s="102" t="s">
        <v>83</v>
      </c>
      <c r="G104" s="110">
        <f>SUM(H104:I104)</f>
        <v>0</v>
      </c>
      <c r="H104" s="110"/>
      <c r="I104" s="110"/>
      <c r="J104" s="110">
        <f>SUM(K104:L104)</f>
        <v>108000</v>
      </c>
      <c r="K104" s="110">
        <v>108000</v>
      </c>
      <c r="L104" s="110"/>
      <c r="M104" s="110">
        <f>SUM(N104:O104)</f>
        <v>0</v>
      </c>
      <c r="N104" s="110"/>
      <c r="O104" s="110"/>
    </row>
    <row r="105" spans="1:15" s="104" customFormat="1" ht="63">
      <c r="A105" s="133" t="s">
        <v>410</v>
      </c>
      <c r="B105" s="113" t="s">
        <v>936</v>
      </c>
      <c r="C105" s="108" t="s">
        <v>971</v>
      </c>
      <c r="D105" s="108" t="s">
        <v>781</v>
      </c>
      <c r="E105" s="114" t="s">
        <v>411</v>
      </c>
      <c r="F105" s="102" t="s">
        <v>78</v>
      </c>
      <c r="G105" s="110">
        <f>SUM(H105:I105)</f>
        <v>224</v>
      </c>
      <c r="H105" s="110"/>
      <c r="I105" s="110">
        <v>224</v>
      </c>
      <c r="J105" s="110">
        <f>SUM(K105:L105)</f>
        <v>0</v>
      </c>
      <c r="K105" s="110"/>
      <c r="L105" s="110"/>
      <c r="M105" s="110">
        <f>SUM(N105:O105)</f>
        <v>0</v>
      </c>
      <c r="N105" s="110"/>
      <c r="O105" s="110"/>
    </row>
    <row r="106" spans="1:15" s="104" customFormat="1" ht="31.5">
      <c r="A106" s="90" t="s">
        <v>79</v>
      </c>
      <c r="B106" s="128" t="s">
        <v>936</v>
      </c>
      <c r="C106" s="101" t="s">
        <v>971</v>
      </c>
      <c r="D106" s="105">
        <v>12</v>
      </c>
      <c r="E106" s="102"/>
      <c r="F106" s="102"/>
      <c r="G106" s="103">
        <f aca="true" t="shared" si="43" ref="G106:O106">SUM(G107,G115,G119)</f>
        <v>15729.6</v>
      </c>
      <c r="H106" s="103">
        <f t="shared" si="43"/>
        <v>707.4</v>
      </c>
      <c r="I106" s="103">
        <f t="shared" si="43"/>
        <v>15022.2</v>
      </c>
      <c r="J106" s="103">
        <f t="shared" si="43"/>
        <v>17178</v>
      </c>
      <c r="K106" s="103">
        <f t="shared" si="43"/>
        <v>1987.5</v>
      </c>
      <c r="L106" s="103">
        <f t="shared" si="43"/>
        <v>15190.5</v>
      </c>
      <c r="M106" s="103">
        <f t="shared" si="43"/>
        <v>17198</v>
      </c>
      <c r="N106" s="103">
        <f t="shared" si="43"/>
        <v>1480</v>
      </c>
      <c r="O106" s="103">
        <f t="shared" si="43"/>
        <v>15718</v>
      </c>
    </row>
    <row r="107" spans="1:15" s="104" customFormat="1" ht="110.25">
      <c r="A107" s="106" t="s">
        <v>184</v>
      </c>
      <c r="B107" s="113" t="s">
        <v>936</v>
      </c>
      <c r="C107" s="108" t="s">
        <v>971</v>
      </c>
      <c r="D107" s="102" t="s">
        <v>80</v>
      </c>
      <c r="E107" s="114" t="s">
        <v>1017</v>
      </c>
      <c r="F107" s="102"/>
      <c r="G107" s="110">
        <f>G108</f>
        <v>1222</v>
      </c>
      <c r="H107" s="110">
        <f aca="true" t="shared" si="44" ref="H107:O107">H108</f>
        <v>707.4</v>
      </c>
      <c r="I107" s="110">
        <f t="shared" si="44"/>
        <v>514.6</v>
      </c>
      <c r="J107" s="110">
        <f t="shared" si="44"/>
        <v>1200</v>
      </c>
      <c r="K107" s="110">
        <f t="shared" si="44"/>
        <v>1200</v>
      </c>
      <c r="L107" s="110">
        <f t="shared" si="44"/>
        <v>0</v>
      </c>
      <c r="M107" s="110">
        <f t="shared" si="44"/>
        <v>1480</v>
      </c>
      <c r="N107" s="110">
        <f t="shared" si="44"/>
        <v>1480</v>
      </c>
      <c r="O107" s="110">
        <f t="shared" si="44"/>
        <v>0</v>
      </c>
    </row>
    <row r="108" spans="1:15" s="104" customFormat="1" ht="141.75">
      <c r="A108" s="106" t="s">
        <v>177</v>
      </c>
      <c r="B108" s="113" t="s">
        <v>936</v>
      </c>
      <c r="C108" s="108" t="s">
        <v>971</v>
      </c>
      <c r="D108" s="102" t="s">
        <v>80</v>
      </c>
      <c r="E108" s="114" t="s">
        <v>128</v>
      </c>
      <c r="F108" s="102"/>
      <c r="G108" s="110">
        <f aca="true" t="shared" si="45" ref="G108:O108">SUM(G109,G111,G113)</f>
        <v>1222</v>
      </c>
      <c r="H108" s="110">
        <f t="shared" si="45"/>
        <v>707.4</v>
      </c>
      <c r="I108" s="110">
        <f t="shared" si="45"/>
        <v>514.6</v>
      </c>
      <c r="J108" s="110">
        <f t="shared" si="45"/>
        <v>1200</v>
      </c>
      <c r="K108" s="110">
        <f t="shared" si="45"/>
        <v>1200</v>
      </c>
      <c r="L108" s="110">
        <f t="shared" si="45"/>
        <v>0</v>
      </c>
      <c r="M108" s="110">
        <f t="shared" si="45"/>
        <v>1480</v>
      </c>
      <c r="N108" s="110">
        <f t="shared" si="45"/>
        <v>1480</v>
      </c>
      <c r="O108" s="110">
        <f t="shared" si="45"/>
        <v>0</v>
      </c>
    </row>
    <row r="109" spans="1:15" s="104" customFormat="1" ht="110.25">
      <c r="A109" s="106" t="s">
        <v>129</v>
      </c>
      <c r="B109" s="113" t="s">
        <v>936</v>
      </c>
      <c r="C109" s="108" t="s">
        <v>971</v>
      </c>
      <c r="D109" s="102" t="s">
        <v>80</v>
      </c>
      <c r="E109" s="114" t="s">
        <v>999</v>
      </c>
      <c r="F109" s="102"/>
      <c r="G109" s="110">
        <f>G110</f>
        <v>346.4</v>
      </c>
      <c r="H109" s="110">
        <f aca="true" t="shared" si="46" ref="H109:O109">H110</f>
        <v>0</v>
      </c>
      <c r="I109" s="110">
        <f t="shared" si="46"/>
        <v>346.4</v>
      </c>
      <c r="J109" s="110">
        <f t="shared" si="46"/>
        <v>0</v>
      </c>
      <c r="K109" s="110">
        <f t="shared" si="46"/>
        <v>0</v>
      </c>
      <c r="L109" s="110">
        <f t="shared" si="46"/>
        <v>0</v>
      </c>
      <c r="M109" s="110">
        <f t="shared" si="46"/>
        <v>0</v>
      </c>
      <c r="N109" s="110">
        <f t="shared" si="46"/>
        <v>0</v>
      </c>
      <c r="O109" s="110">
        <f t="shared" si="46"/>
        <v>0</v>
      </c>
    </row>
    <row r="110" spans="1:15" s="104" customFormat="1" ht="141.75">
      <c r="A110" s="106" t="s">
        <v>124</v>
      </c>
      <c r="B110" s="113" t="s">
        <v>936</v>
      </c>
      <c r="C110" s="108" t="s">
        <v>971</v>
      </c>
      <c r="D110" s="102" t="s">
        <v>80</v>
      </c>
      <c r="E110" s="116" t="s">
        <v>888</v>
      </c>
      <c r="F110" s="102" t="s">
        <v>940</v>
      </c>
      <c r="G110" s="110">
        <f>SUM(H110:I110)</f>
        <v>346.4</v>
      </c>
      <c r="H110" s="117"/>
      <c r="I110" s="117">
        <v>346.4</v>
      </c>
      <c r="J110" s="110">
        <f>SUM(K110:L110)</f>
        <v>0</v>
      </c>
      <c r="K110" s="117"/>
      <c r="L110" s="117">
        <v>0</v>
      </c>
      <c r="M110" s="110">
        <f>SUM(N110:O110)</f>
        <v>0</v>
      </c>
      <c r="N110" s="117"/>
      <c r="O110" s="117">
        <v>0</v>
      </c>
    </row>
    <row r="111" spans="1:15" s="104" customFormat="1" ht="47.25">
      <c r="A111" s="106" t="s">
        <v>54</v>
      </c>
      <c r="B111" s="113" t="s">
        <v>936</v>
      </c>
      <c r="C111" s="108" t="s">
        <v>971</v>
      </c>
      <c r="D111" s="102" t="s">
        <v>80</v>
      </c>
      <c r="E111" s="114" t="s">
        <v>51</v>
      </c>
      <c r="F111" s="102"/>
      <c r="G111" s="110">
        <f aca="true" t="shared" si="47" ref="G111:O111">SUM(G112:G112)</f>
        <v>786</v>
      </c>
      <c r="H111" s="110">
        <f t="shared" si="47"/>
        <v>707.4</v>
      </c>
      <c r="I111" s="110">
        <f t="shared" si="47"/>
        <v>78.6</v>
      </c>
      <c r="J111" s="110">
        <f t="shared" si="47"/>
        <v>1200</v>
      </c>
      <c r="K111" s="110">
        <f t="shared" si="47"/>
        <v>1200</v>
      </c>
      <c r="L111" s="110">
        <f t="shared" si="47"/>
        <v>0</v>
      </c>
      <c r="M111" s="110">
        <f t="shared" si="47"/>
        <v>1480</v>
      </c>
      <c r="N111" s="110">
        <f t="shared" si="47"/>
        <v>1480</v>
      </c>
      <c r="O111" s="110">
        <f t="shared" si="47"/>
        <v>0</v>
      </c>
    </row>
    <row r="112" spans="1:15" s="104" customFormat="1" ht="78.75">
      <c r="A112" s="115" t="s">
        <v>322</v>
      </c>
      <c r="B112" s="113" t="s">
        <v>936</v>
      </c>
      <c r="C112" s="108" t="s">
        <v>971</v>
      </c>
      <c r="D112" s="102" t="s">
        <v>80</v>
      </c>
      <c r="E112" s="102" t="s">
        <v>52</v>
      </c>
      <c r="F112" s="102" t="s">
        <v>940</v>
      </c>
      <c r="G112" s="110">
        <f>SUM(H112:I112)</f>
        <v>786</v>
      </c>
      <c r="H112" s="110">
        <v>707.4</v>
      </c>
      <c r="I112" s="110">
        <v>78.6</v>
      </c>
      <c r="J112" s="110">
        <f>SUM(K112:L112)</f>
        <v>1200</v>
      </c>
      <c r="K112" s="110">
        <v>1200</v>
      </c>
      <c r="L112" s="110"/>
      <c r="M112" s="110">
        <f>SUM(N112:O112)</f>
        <v>1480</v>
      </c>
      <c r="N112" s="110">
        <v>1480</v>
      </c>
      <c r="O112" s="110"/>
    </row>
    <row r="113" spans="1:15" s="104" customFormat="1" ht="63">
      <c r="A113" s="106" t="s">
        <v>55</v>
      </c>
      <c r="B113" s="113" t="s">
        <v>936</v>
      </c>
      <c r="C113" s="108" t="s">
        <v>971</v>
      </c>
      <c r="D113" s="102" t="s">
        <v>80</v>
      </c>
      <c r="E113" s="114" t="s">
        <v>53</v>
      </c>
      <c r="F113" s="102"/>
      <c r="G113" s="110">
        <f>G114</f>
        <v>89.6</v>
      </c>
      <c r="H113" s="110">
        <f aca="true" t="shared" si="48" ref="H113:O113">H114</f>
        <v>0</v>
      </c>
      <c r="I113" s="110">
        <f t="shared" si="48"/>
        <v>89.6</v>
      </c>
      <c r="J113" s="110">
        <f t="shared" si="48"/>
        <v>0</v>
      </c>
      <c r="K113" s="110">
        <f t="shared" si="48"/>
        <v>0</v>
      </c>
      <c r="L113" s="110">
        <f t="shared" si="48"/>
        <v>0</v>
      </c>
      <c r="M113" s="110">
        <f t="shared" si="48"/>
        <v>0</v>
      </c>
      <c r="N113" s="110">
        <f t="shared" si="48"/>
        <v>0</v>
      </c>
      <c r="O113" s="110">
        <f t="shared" si="48"/>
        <v>0</v>
      </c>
    </row>
    <row r="114" spans="1:15" s="104" customFormat="1" ht="94.5">
      <c r="A114" s="106" t="s">
        <v>57</v>
      </c>
      <c r="B114" s="113" t="s">
        <v>936</v>
      </c>
      <c r="C114" s="108" t="s">
        <v>971</v>
      </c>
      <c r="D114" s="102" t="s">
        <v>80</v>
      </c>
      <c r="E114" s="102" t="s">
        <v>56</v>
      </c>
      <c r="F114" s="102" t="s">
        <v>940</v>
      </c>
      <c r="G114" s="110">
        <f>SUM(H114:I114)</f>
        <v>89.6</v>
      </c>
      <c r="H114" s="110"/>
      <c r="I114" s="110">
        <v>89.6</v>
      </c>
      <c r="J114" s="110">
        <f>SUM(K114:L114)</f>
        <v>0</v>
      </c>
      <c r="K114" s="110"/>
      <c r="L114" s="110"/>
      <c r="M114" s="110">
        <f>SUM(N114:O114)</f>
        <v>0</v>
      </c>
      <c r="N114" s="110"/>
      <c r="O114" s="110"/>
    </row>
    <row r="115" spans="1:15" s="104" customFormat="1" ht="78.75">
      <c r="A115" s="111" t="s">
        <v>191</v>
      </c>
      <c r="B115" s="113" t="s">
        <v>936</v>
      </c>
      <c r="C115" s="108" t="s">
        <v>971</v>
      </c>
      <c r="D115" s="102" t="s">
        <v>80</v>
      </c>
      <c r="E115" s="114" t="s">
        <v>753</v>
      </c>
      <c r="F115" s="102"/>
      <c r="G115" s="110">
        <f>G116</f>
        <v>389.4</v>
      </c>
      <c r="H115" s="110">
        <f aca="true" t="shared" si="49" ref="H115:O117">H116</f>
        <v>0</v>
      </c>
      <c r="I115" s="110">
        <f t="shared" si="49"/>
        <v>389.4</v>
      </c>
      <c r="J115" s="110">
        <f t="shared" si="49"/>
        <v>0</v>
      </c>
      <c r="K115" s="110">
        <f t="shared" si="49"/>
        <v>0</v>
      </c>
      <c r="L115" s="110">
        <f t="shared" si="49"/>
        <v>0</v>
      </c>
      <c r="M115" s="110">
        <f t="shared" si="49"/>
        <v>0</v>
      </c>
      <c r="N115" s="110">
        <f t="shared" si="49"/>
        <v>0</v>
      </c>
      <c r="O115" s="110">
        <f t="shared" si="49"/>
        <v>0</v>
      </c>
    </row>
    <row r="116" spans="1:15" s="104" customFormat="1" ht="110.25">
      <c r="A116" s="111" t="s">
        <v>178</v>
      </c>
      <c r="B116" s="113" t="s">
        <v>936</v>
      </c>
      <c r="C116" s="108" t="s">
        <v>971</v>
      </c>
      <c r="D116" s="102" t="s">
        <v>80</v>
      </c>
      <c r="E116" s="114" t="s">
        <v>752</v>
      </c>
      <c r="F116" s="102"/>
      <c r="G116" s="110">
        <f>G117</f>
        <v>389.4</v>
      </c>
      <c r="H116" s="110">
        <f t="shared" si="49"/>
        <v>0</v>
      </c>
      <c r="I116" s="110">
        <f t="shared" si="49"/>
        <v>389.4</v>
      </c>
      <c r="J116" s="110">
        <f t="shared" si="49"/>
        <v>0</v>
      </c>
      <c r="K116" s="110">
        <f t="shared" si="49"/>
        <v>0</v>
      </c>
      <c r="L116" s="110">
        <f t="shared" si="49"/>
        <v>0</v>
      </c>
      <c r="M116" s="110">
        <f t="shared" si="49"/>
        <v>0</v>
      </c>
      <c r="N116" s="110">
        <f t="shared" si="49"/>
        <v>0</v>
      </c>
      <c r="O116" s="110">
        <f t="shared" si="49"/>
        <v>0</v>
      </c>
    </row>
    <row r="117" spans="1:15" s="104" customFormat="1" ht="126">
      <c r="A117" s="106" t="s">
        <v>750</v>
      </c>
      <c r="B117" s="113" t="s">
        <v>936</v>
      </c>
      <c r="C117" s="108" t="s">
        <v>971</v>
      </c>
      <c r="D117" s="102" t="s">
        <v>80</v>
      </c>
      <c r="E117" s="114" t="s">
        <v>751</v>
      </c>
      <c r="F117" s="102"/>
      <c r="G117" s="110">
        <f>G118</f>
        <v>389.4</v>
      </c>
      <c r="H117" s="110">
        <f t="shared" si="49"/>
        <v>0</v>
      </c>
      <c r="I117" s="110">
        <f t="shared" si="49"/>
        <v>389.4</v>
      </c>
      <c r="J117" s="110">
        <f t="shared" si="49"/>
        <v>0</v>
      </c>
      <c r="K117" s="110">
        <f t="shared" si="49"/>
        <v>0</v>
      </c>
      <c r="L117" s="110">
        <f t="shared" si="49"/>
        <v>0</v>
      </c>
      <c r="M117" s="110">
        <f t="shared" si="49"/>
        <v>0</v>
      </c>
      <c r="N117" s="110">
        <f t="shared" si="49"/>
        <v>0</v>
      </c>
      <c r="O117" s="110">
        <f t="shared" si="49"/>
        <v>0</v>
      </c>
    </row>
    <row r="118" spans="1:15" s="104" customFormat="1" ht="94.5">
      <c r="A118" s="106" t="s">
        <v>50</v>
      </c>
      <c r="B118" s="113" t="s">
        <v>936</v>
      </c>
      <c r="C118" s="108" t="s">
        <v>971</v>
      </c>
      <c r="D118" s="102" t="s">
        <v>80</v>
      </c>
      <c r="E118" s="102" t="s">
        <v>891</v>
      </c>
      <c r="F118" s="102" t="s">
        <v>940</v>
      </c>
      <c r="G118" s="110">
        <f>SUM(H118:I118)</f>
        <v>389.4</v>
      </c>
      <c r="H118" s="110"/>
      <c r="I118" s="110">
        <v>389.4</v>
      </c>
      <c r="J118" s="110">
        <f>SUM(K118:L118)</f>
        <v>0</v>
      </c>
      <c r="K118" s="110"/>
      <c r="L118" s="110"/>
      <c r="M118" s="110">
        <f>SUM(N118:O118)</f>
        <v>0</v>
      </c>
      <c r="N118" s="110"/>
      <c r="O118" s="110"/>
    </row>
    <row r="119" spans="1:15" s="104" customFormat="1" ht="15.75">
      <c r="A119" s="106" t="s">
        <v>153</v>
      </c>
      <c r="B119" s="113" t="s">
        <v>936</v>
      </c>
      <c r="C119" s="108" t="s">
        <v>971</v>
      </c>
      <c r="D119" s="102" t="s">
        <v>80</v>
      </c>
      <c r="E119" s="109" t="s">
        <v>101</v>
      </c>
      <c r="F119" s="102"/>
      <c r="G119" s="110">
        <f aca="true" t="shared" si="50" ref="G119:O119">G120</f>
        <v>14118.2</v>
      </c>
      <c r="H119" s="110">
        <f t="shared" si="50"/>
        <v>0</v>
      </c>
      <c r="I119" s="110">
        <f t="shared" si="50"/>
        <v>14118.2</v>
      </c>
      <c r="J119" s="110">
        <f t="shared" si="50"/>
        <v>15978</v>
      </c>
      <c r="K119" s="110">
        <f t="shared" si="50"/>
        <v>787.5</v>
      </c>
      <c r="L119" s="110">
        <f t="shared" si="50"/>
        <v>15190.5</v>
      </c>
      <c r="M119" s="110">
        <f t="shared" si="50"/>
        <v>15718</v>
      </c>
      <c r="N119" s="110">
        <f t="shared" si="50"/>
        <v>0</v>
      </c>
      <c r="O119" s="110">
        <f t="shared" si="50"/>
        <v>15718</v>
      </c>
    </row>
    <row r="120" spans="1:15" s="104" customFormat="1" ht="31.5">
      <c r="A120" s="106" t="s">
        <v>104</v>
      </c>
      <c r="B120" s="113" t="s">
        <v>936</v>
      </c>
      <c r="C120" s="108" t="s">
        <v>971</v>
      </c>
      <c r="D120" s="102" t="s">
        <v>80</v>
      </c>
      <c r="E120" s="109" t="s">
        <v>102</v>
      </c>
      <c r="F120" s="102"/>
      <c r="G120" s="110">
        <f>SUM(G121:G127)</f>
        <v>14118.2</v>
      </c>
      <c r="H120" s="110">
        <f aca="true" t="shared" si="51" ref="H120:O120">SUM(H121:H127)</f>
        <v>0</v>
      </c>
      <c r="I120" s="110">
        <f t="shared" si="51"/>
        <v>14118.2</v>
      </c>
      <c r="J120" s="110">
        <f t="shared" si="51"/>
        <v>15978</v>
      </c>
      <c r="K120" s="110">
        <f t="shared" si="51"/>
        <v>787.5</v>
      </c>
      <c r="L120" s="110">
        <f t="shared" si="51"/>
        <v>15190.5</v>
      </c>
      <c r="M120" s="110">
        <f t="shared" si="51"/>
        <v>15718</v>
      </c>
      <c r="N120" s="110">
        <f t="shared" si="51"/>
        <v>0</v>
      </c>
      <c r="O120" s="110">
        <f t="shared" si="51"/>
        <v>15718</v>
      </c>
    </row>
    <row r="121" spans="1:15" s="104" customFormat="1" ht="204.75">
      <c r="A121" s="115" t="s">
        <v>636</v>
      </c>
      <c r="B121" s="113" t="s">
        <v>936</v>
      </c>
      <c r="C121" s="108" t="s">
        <v>971</v>
      </c>
      <c r="D121" s="102" t="s">
        <v>80</v>
      </c>
      <c r="E121" s="102" t="s">
        <v>741</v>
      </c>
      <c r="F121" s="102" t="s">
        <v>938</v>
      </c>
      <c r="G121" s="110">
        <f aca="true" t="shared" si="52" ref="G121:G127">SUM(H121:I121)</f>
        <v>10077</v>
      </c>
      <c r="H121" s="110"/>
      <c r="I121" s="110">
        <v>10077</v>
      </c>
      <c r="J121" s="110">
        <f aca="true" t="shared" si="53" ref="J121:J126">SUM(K121:L121)</f>
        <v>15099</v>
      </c>
      <c r="K121" s="110"/>
      <c r="L121" s="110">
        <v>15099</v>
      </c>
      <c r="M121" s="110">
        <f aca="true" t="shared" si="54" ref="M121:M126">SUM(N121:O121)</f>
        <v>15718</v>
      </c>
      <c r="N121" s="110"/>
      <c r="O121" s="110">
        <v>15718</v>
      </c>
    </row>
    <row r="122" spans="1:15" s="104" customFormat="1" ht="126">
      <c r="A122" s="115" t="s">
        <v>108</v>
      </c>
      <c r="B122" s="113" t="s">
        <v>936</v>
      </c>
      <c r="C122" s="108" t="s">
        <v>971</v>
      </c>
      <c r="D122" s="102" t="s">
        <v>80</v>
      </c>
      <c r="E122" s="102" t="s">
        <v>741</v>
      </c>
      <c r="F122" s="102" t="s">
        <v>940</v>
      </c>
      <c r="G122" s="110">
        <f t="shared" si="52"/>
        <v>3482.2</v>
      </c>
      <c r="H122" s="110"/>
      <c r="I122" s="110">
        <v>3482.2</v>
      </c>
      <c r="J122" s="110">
        <f t="shared" si="53"/>
        <v>50</v>
      </c>
      <c r="K122" s="110"/>
      <c r="L122" s="110">
        <v>50</v>
      </c>
      <c r="M122" s="110">
        <f t="shared" si="54"/>
        <v>0</v>
      </c>
      <c r="N122" s="110"/>
      <c r="O122" s="110"/>
    </row>
    <row r="123" spans="1:15" s="104" customFormat="1" ht="94.5">
      <c r="A123" s="115" t="s">
        <v>700</v>
      </c>
      <c r="B123" s="113" t="s">
        <v>936</v>
      </c>
      <c r="C123" s="108" t="s">
        <v>971</v>
      </c>
      <c r="D123" s="102" t="s">
        <v>80</v>
      </c>
      <c r="E123" s="102" t="s">
        <v>741</v>
      </c>
      <c r="F123" s="102" t="s">
        <v>655</v>
      </c>
      <c r="G123" s="110">
        <f t="shared" si="52"/>
        <v>7.3</v>
      </c>
      <c r="H123" s="110"/>
      <c r="I123" s="110">
        <v>7.3</v>
      </c>
      <c r="J123" s="110">
        <f t="shared" si="53"/>
        <v>0</v>
      </c>
      <c r="K123" s="110"/>
      <c r="L123" s="110"/>
      <c r="M123" s="110">
        <f t="shared" si="54"/>
        <v>0</v>
      </c>
      <c r="N123" s="110"/>
      <c r="O123" s="110"/>
    </row>
    <row r="124" spans="1:15" s="104" customFormat="1" ht="78.75">
      <c r="A124" s="115" t="s">
        <v>966</v>
      </c>
      <c r="B124" s="113" t="s">
        <v>936</v>
      </c>
      <c r="C124" s="108" t="s">
        <v>971</v>
      </c>
      <c r="D124" s="102" t="s">
        <v>80</v>
      </c>
      <c r="E124" s="102" t="s">
        <v>135</v>
      </c>
      <c r="F124" s="102" t="s">
        <v>940</v>
      </c>
      <c r="G124" s="110">
        <f t="shared" si="52"/>
        <v>438.7</v>
      </c>
      <c r="H124" s="110"/>
      <c r="I124" s="110">
        <v>438.7</v>
      </c>
      <c r="J124" s="110">
        <f t="shared" si="53"/>
        <v>0</v>
      </c>
      <c r="K124" s="110"/>
      <c r="L124" s="110"/>
      <c r="M124" s="110">
        <f t="shared" si="54"/>
        <v>0</v>
      </c>
      <c r="N124" s="110"/>
      <c r="O124" s="110"/>
    </row>
    <row r="125" spans="1:15" s="104" customFormat="1" ht="126">
      <c r="A125" s="115" t="s">
        <v>138</v>
      </c>
      <c r="B125" s="113" t="s">
        <v>936</v>
      </c>
      <c r="C125" s="108" t="s">
        <v>971</v>
      </c>
      <c r="D125" s="102" t="s">
        <v>80</v>
      </c>
      <c r="E125" s="102" t="s">
        <v>404</v>
      </c>
      <c r="F125" s="102" t="s">
        <v>940</v>
      </c>
      <c r="G125" s="110">
        <f t="shared" si="52"/>
        <v>0</v>
      </c>
      <c r="H125" s="110"/>
      <c r="I125" s="110"/>
      <c r="J125" s="110">
        <f t="shared" si="53"/>
        <v>787.5</v>
      </c>
      <c r="K125" s="110">
        <v>787.5</v>
      </c>
      <c r="L125" s="110"/>
      <c r="M125" s="110">
        <f t="shared" si="54"/>
        <v>0</v>
      </c>
      <c r="N125" s="110"/>
      <c r="O125" s="110"/>
    </row>
    <row r="126" spans="1:15" s="104" customFormat="1" ht="126">
      <c r="A126" s="115" t="s">
        <v>422</v>
      </c>
      <c r="B126" s="113" t="s">
        <v>936</v>
      </c>
      <c r="C126" s="108" t="s">
        <v>971</v>
      </c>
      <c r="D126" s="102" t="s">
        <v>80</v>
      </c>
      <c r="E126" s="102" t="s">
        <v>140</v>
      </c>
      <c r="F126" s="102" t="s">
        <v>940</v>
      </c>
      <c r="G126" s="110">
        <f t="shared" si="52"/>
        <v>15</v>
      </c>
      <c r="H126" s="110"/>
      <c r="I126" s="110">
        <v>15</v>
      </c>
      <c r="J126" s="110">
        <f t="shared" si="53"/>
        <v>41.5</v>
      </c>
      <c r="K126" s="110"/>
      <c r="L126" s="110">
        <v>41.5</v>
      </c>
      <c r="M126" s="110">
        <f t="shared" si="54"/>
        <v>0</v>
      </c>
      <c r="N126" s="110"/>
      <c r="O126" s="110"/>
    </row>
    <row r="127" spans="1:15" s="104" customFormat="1" ht="94.5">
      <c r="A127" s="115" t="s">
        <v>150</v>
      </c>
      <c r="B127" s="113" t="s">
        <v>936</v>
      </c>
      <c r="C127" s="108" t="s">
        <v>971</v>
      </c>
      <c r="D127" s="102" t="s">
        <v>80</v>
      </c>
      <c r="E127" s="102" t="s">
        <v>140</v>
      </c>
      <c r="F127" s="102" t="s">
        <v>78</v>
      </c>
      <c r="G127" s="110">
        <f t="shared" si="52"/>
        <v>98</v>
      </c>
      <c r="H127" s="110"/>
      <c r="I127" s="110">
        <v>98</v>
      </c>
      <c r="J127" s="110"/>
      <c r="K127" s="110"/>
      <c r="L127" s="110"/>
      <c r="M127" s="110"/>
      <c r="N127" s="110"/>
      <c r="O127" s="110"/>
    </row>
    <row r="128" spans="1:15" s="104" customFormat="1" ht="31.5">
      <c r="A128" s="90" t="s">
        <v>81</v>
      </c>
      <c r="B128" s="100" t="s">
        <v>936</v>
      </c>
      <c r="C128" s="101" t="s">
        <v>978</v>
      </c>
      <c r="D128" s="102"/>
      <c r="E128" s="102"/>
      <c r="F128" s="102"/>
      <c r="G128" s="103">
        <f aca="true" t="shared" si="55" ref="G128:O128">SUM(G129,G134,G144)</f>
        <v>23211.199999999997</v>
      </c>
      <c r="H128" s="103">
        <f t="shared" si="55"/>
        <v>14786.599999999999</v>
      </c>
      <c r="I128" s="103">
        <f t="shared" si="55"/>
        <v>8424.6</v>
      </c>
      <c r="J128" s="103">
        <f t="shared" si="55"/>
        <v>12310</v>
      </c>
      <c r="K128" s="103">
        <f t="shared" si="55"/>
        <v>5075</v>
      </c>
      <c r="L128" s="103">
        <f t="shared" si="55"/>
        <v>7235</v>
      </c>
      <c r="M128" s="103">
        <f t="shared" si="55"/>
        <v>10294</v>
      </c>
      <c r="N128" s="103">
        <f t="shared" si="55"/>
        <v>5147</v>
      </c>
      <c r="O128" s="103">
        <f t="shared" si="55"/>
        <v>5147</v>
      </c>
    </row>
    <row r="129" spans="1:15" s="119" customFormat="1" ht="15.75">
      <c r="A129" s="90" t="s">
        <v>742</v>
      </c>
      <c r="B129" s="100" t="s">
        <v>936</v>
      </c>
      <c r="C129" s="101" t="s">
        <v>978</v>
      </c>
      <c r="D129" s="101" t="s">
        <v>970</v>
      </c>
      <c r="E129" s="134"/>
      <c r="F129" s="105"/>
      <c r="G129" s="103">
        <f>G130</f>
        <v>86.8</v>
      </c>
      <c r="H129" s="103">
        <f aca="true" t="shared" si="56" ref="H129:O132">H130</f>
        <v>0</v>
      </c>
      <c r="I129" s="103">
        <f t="shared" si="56"/>
        <v>86.8</v>
      </c>
      <c r="J129" s="103">
        <f>J130</f>
        <v>0</v>
      </c>
      <c r="K129" s="103">
        <f t="shared" si="56"/>
        <v>0</v>
      </c>
      <c r="L129" s="103">
        <f t="shared" si="56"/>
        <v>0</v>
      </c>
      <c r="M129" s="103">
        <f>M130</f>
        <v>0</v>
      </c>
      <c r="N129" s="103">
        <f t="shared" si="56"/>
        <v>0</v>
      </c>
      <c r="O129" s="103">
        <f t="shared" si="56"/>
        <v>0</v>
      </c>
    </row>
    <row r="130" spans="1:15" s="104" customFormat="1" ht="110.25">
      <c r="A130" s="90" t="s">
        <v>193</v>
      </c>
      <c r="B130" s="113" t="s">
        <v>936</v>
      </c>
      <c r="C130" s="108" t="s">
        <v>978</v>
      </c>
      <c r="D130" s="108" t="s">
        <v>970</v>
      </c>
      <c r="E130" s="109" t="s">
        <v>484</v>
      </c>
      <c r="F130" s="102"/>
      <c r="G130" s="110">
        <f>G131</f>
        <v>86.8</v>
      </c>
      <c r="H130" s="110">
        <f t="shared" si="56"/>
        <v>0</v>
      </c>
      <c r="I130" s="110">
        <f t="shared" si="56"/>
        <v>86.8</v>
      </c>
      <c r="J130" s="110">
        <f>J131</f>
        <v>0</v>
      </c>
      <c r="K130" s="110">
        <f t="shared" si="56"/>
        <v>0</v>
      </c>
      <c r="L130" s="110">
        <f t="shared" si="56"/>
        <v>0</v>
      </c>
      <c r="M130" s="110">
        <f>M131</f>
        <v>0</v>
      </c>
      <c r="N130" s="110">
        <f t="shared" si="56"/>
        <v>0</v>
      </c>
      <c r="O130" s="110">
        <f t="shared" si="56"/>
        <v>0</v>
      </c>
    </row>
    <row r="131" spans="1:15" s="104" customFormat="1" ht="157.5">
      <c r="A131" s="106" t="s">
        <v>192</v>
      </c>
      <c r="B131" s="113" t="s">
        <v>936</v>
      </c>
      <c r="C131" s="108" t="s">
        <v>978</v>
      </c>
      <c r="D131" s="108" t="s">
        <v>970</v>
      </c>
      <c r="E131" s="135" t="s">
        <v>485</v>
      </c>
      <c r="F131" s="102"/>
      <c r="G131" s="110">
        <f>G132</f>
        <v>86.8</v>
      </c>
      <c r="H131" s="110">
        <f t="shared" si="56"/>
        <v>0</v>
      </c>
      <c r="I131" s="110">
        <f t="shared" si="56"/>
        <v>86.8</v>
      </c>
      <c r="J131" s="110">
        <f>J132</f>
        <v>0</v>
      </c>
      <c r="K131" s="110">
        <f t="shared" si="56"/>
        <v>0</v>
      </c>
      <c r="L131" s="110"/>
      <c r="M131" s="110">
        <f>M132</f>
        <v>0</v>
      </c>
      <c r="N131" s="110">
        <f t="shared" si="56"/>
        <v>0</v>
      </c>
      <c r="O131" s="110">
        <f t="shared" si="56"/>
        <v>0</v>
      </c>
    </row>
    <row r="132" spans="1:15" s="104" customFormat="1" ht="63">
      <c r="A132" s="106" t="s">
        <v>743</v>
      </c>
      <c r="B132" s="113" t="s">
        <v>936</v>
      </c>
      <c r="C132" s="108" t="s">
        <v>978</v>
      </c>
      <c r="D132" s="108" t="s">
        <v>970</v>
      </c>
      <c r="E132" s="135" t="s">
        <v>486</v>
      </c>
      <c r="F132" s="102"/>
      <c r="G132" s="110">
        <f>G133</f>
        <v>86.8</v>
      </c>
      <c r="H132" s="110">
        <f t="shared" si="56"/>
        <v>0</v>
      </c>
      <c r="I132" s="110">
        <f t="shared" si="56"/>
        <v>86.8</v>
      </c>
      <c r="J132" s="110">
        <f>J133</f>
        <v>0</v>
      </c>
      <c r="K132" s="110">
        <f t="shared" si="56"/>
        <v>0</v>
      </c>
      <c r="L132" s="110">
        <f t="shared" si="56"/>
        <v>0</v>
      </c>
      <c r="M132" s="110">
        <f>M133</f>
        <v>0</v>
      </c>
      <c r="N132" s="110">
        <f t="shared" si="56"/>
        <v>0</v>
      </c>
      <c r="O132" s="110">
        <f t="shared" si="56"/>
        <v>0</v>
      </c>
    </row>
    <row r="133" spans="1:15" s="104" customFormat="1" ht="78.75">
      <c r="A133" s="106" t="s">
        <v>483</v>
      </c>
      <c r="B133" s="113" t="s">
        <v>936</v>
      </c>
      <c r="C133" s="108" t="s">
        <v>978</v>
      </c>
      <c r="D133" s="108" t="s">
        <v>970</v>
      </c>
      <c r="E133" s="135" t="s">
        <v>487</v>
      </c>
      <c r="F133" s="102" t="s">
        <v>940</v>
      </c>
      <c r="G133" s="110">
        <f>SUM(H133:I133)</f>
        <v>86.8</v>
      </c>
      <c r="H133" s="110"/>
      <c r="I133" s="110">
        <v>86.8</v>
      </c>
      <c r="J133" s="110">
        <f>SUM(K133:L133)</f>
        <v>0</v>
      </c>
      <c r="K133" s="110"/>
      <c r="L133" s="110"/>
      <c r="M133" s="110">
        <f>SUM(N133:O133)</f>
        <v>0</v>
      </c>
      <c r="N133" s="110"/>
      <c r="O133" s="110"/>
    </row>
    <row r="134" spans="1:15" s="104" customFormat="1" ht="15.75">
      <c r="A134" s="90" t="s">
        <v>82</v>
      </c>
      <c r="B134" s="100" t="s">
        <v>936</v>
      </c>
      <c r="C134" s="101" t="s">
        <v>978</v>
      </c>
      <c r="D134" s="101" t="s">
        <v>979</v>
      </c>
      <c r="E134" s="105"/>
      <c r="F134" s="105"/>
      <c r="G134" s="103">
        <f>SUM(G135,G141)</f>
        <v>10072.8</v>
      </c>
      <c r="H134" s="103">
        <f aca="true" t="shared" si="57" ref="H134:O134">SUM(H135,H141)</f>
        <v>6795</v>
      </c>
      <c r="I134" s="103">
        <f t="shared" si="57"/>
        <v>3277.8</v>
      </c>
      <c r="J134" s="103">
        <f t="shared" si="57"/>
        <v>0</v>
      </c>
      <c r="K134" s="103">
        <f t="shared" si="57"/>
        <v>0</v>
      </c>
      <c r="L134" s="103">
        <f t="shared" si="57"/>
        <v>0</v>
      </c>
      <c r="M134" s="103">
        <f t="shared" si="57"/>
        <v>0</v>
      </c>
      <c r="N134" s="103">
        <f t="shared" si="57"/>
        <v>0</v>
      </c>
      <c r="O134" s="103">
        <f t="shared" si="57"/>
        <v>0</v>
      </c>
    </row>
    <row r="135" spans="1:15" s="104" customFormat="1" ht="110.25">
      <c r="A135" s="111" t="s">
        <v>193</v>
      </c>
      <c r="B135" s="113" t="s">
        <v>936</v>
      </c>
      <c r="C135" s="108" t="s">
        <v>978</v>
      </c>
      <c r="D135" s="108" t="s">
        <v>979</v>
      </c>
      <c r="E135" s="109" t="s">
        <v>307</v>
      </c>
      <c r="F135" s="105"/>
      <c r="G135" s="110">
        <f>SUM(G136,)</f>
        <v>9739.5</v>
      </c>
      <c r="H135" s="110">
        <f aca="true" t="shared" si="58" ref="H135:O135">SUM(H136,)</f>
        <v>6795</v>
      </c>
      <c r="I135" s="110">
        <f t="shared" si="58"/>
        <v>2944.5</v>
      </c>
      <c r="J135" s="110">
        <f t="shared" si="58"/>
        <v>0</v>
      </c>
      <c r="K135" s="110">
        <f t="shared" si="58"/>
        <v>0</v>
      </c>
      <c r="L135" s="110">
        <f t="shared" si="58"/>
        <v>0</v>
      </c>
      <c r="M135" s="110">
        <f t="shared" si="58"/>
        <v>0</v>
      </c>
      <c r="N135" s="110">
        <f t="shared" si="58"/>
        <v>0</v>
      </c>
      <c r="O135" s="110">
        <f t="shared" si="58"/>
        <v>0</v>
      </c>
    </row>
    <row r="136" spans="1:15" s="104" customFormat="1" ht="189">
      <c r="A136" s="118" t="s">
        <v>194</v>
      </c>
      <c r="B136" s="113" t="s">
        <v>936</v>
      </c>
      <c r="C136" s="108" t="s">
        <v>978</v>
      </c>
      <c r="D136" s="108" t="s">
        <v>979</v>
      </c>
      <c r="E136" s="109" t="s">
        <v>308</v>
      </c>
      <c r="F136" s="105"/>
      <c r="G136" s="110">
        <f aca="true" t="shared" si="59" ref="G136:O136">G137</f>
        <v>9739.5</v>
      </c>
      <c r="H136" s="110">
        <f t="shared" si="59"/>
        <v>6795</v>
      </c>
      <c r="I136" s="110">
        <f>I137</f>
        <v>2944.5</v>
      </c>
      <c r="J136" s="110">
        <f t="shared" si="59"/>
        <v>0</v>
      </c>
      <c r="K136" s="110">
        <f t="shared" si="59"/>
        <v>0</v>
      </c>
      <c r="L136" s="110">
        <f t="shared" si="59"/>
        <v>0</v>
      </c>
      <c r="M136" s="110">
        <f t="shared" si="59"/>
        <v>0</v>
      </c>
      <c r="N136" s="110">
        <f t="shared" si="59"/>
        <v>0</v>
      </c>
      <c r="O136" s="110">
        <f t="shared" si="59"/>
        <v>0</v>
      </c>
    </row>
    <row r="137" spans="1:15" s="104" customFormat="1" ht="63">
      <c r="A137" s="118" t="s">
        <v>70</v>
      </c>
      <c r="B137" s="113" t="s">
        <v>936</v>
      </c>
      <c r="C137" s="108" t="s">
        <v>978</v>
      </c>
      <c r="D137" s="108" t="s">
        <v>979</v>
      </c>
      <c r="E137" s="109" t="s">
        <v>309</v>
      </c>
      <c r="F137" s="105"/>
      <c r="G137" s="110">
        <f>SUM(G138:G140)</f>
        <v>9739.5</v>
      </c>
      <c r="H137" s="110">
        <f aca="true" t="shared" si="60" ref="H137:O137">SUM(H138:H140)</f>
        <v>6795</v>
      </c>
      <c r="I137" s="110">
        <f t="shared" si="60"/>
        <v>2944.5</v>
      </c>
      <c r="J137" s="110">
        <f t="shared" si="60"/>
        <v>0</v>
      </c>
      <c r="K137" s="110">
        <f t="shared" si="60"/>
        <v>0</v>
      </c>
      <c r="L137" s="110">
        <f t="shared" si="60"/>
        <v>0</v>
      </c>
      <c r="M137" s="110">
        <f t="shared" si="60"/>
        <v>0</v>
      </c>
      <c r="N137" s="110">
        <f t="shared" si="60"/>
        <v>0</v>
      </c>
      <c r="O137" s="110">
        <f t="shared" si="60"/>
        <v>0</v>
      </c>
    </row>
    <row r="138" spans="1:15" s="104" customFormat="1" ht="110.25">
      <c r="A138" s="118" t="s">
        <v>523</v>
      </c>
      <c r="B138" s="113" t="s">
        <v>936</v>
      </c>
      <c r="C138" s="108" t="s">
        <v>978</v>
      </c>
      <c r="D138" s="108" t="s">
        <v>979</v>
      </c>
      <c r="E138" s="102" t="s">
        <v>488</v>
      </c>
      <c r="F138" s="102" t="s">
        <v>83</v>
      </c>
      <c r="G138" s="110">
        <f>SUM(H138:I138)</f>
        <v>2944.5</v>
      </c>
      <c r="H138" s="110" t="s">
        <v>136</v>
      </c>
      <c r="I138" s="110">
        <v>2944.5</v>
      </c>
      <c r="J138" s="110">
        <f>SUM(K138:L138)</f>
        <v>0</v>
      </c>
      <c r="K138" s="110"/>
      <c r="L138" s="110"/>
      <c r="M138" s="110">
        <f>SUM(N138:O138)</f>
        <v>0</v>
      </c>
      <c r="N138" s="110"/>
      <c r="O138" s="110"/>
    </row>
    <row r="139" spans="1:15" s="104" customFormat="1" ht="78.75">
      <c r="A139" s="118" t="s">
        <v>137</v>
      </c>
      <c r="B139" s="113" t="s">
        <v>936</v>
      </c>
      <c r="C139" s="108" t="s">
        <v>978</v>
      </c>
      <c r="D139" s="108" t="s">
        <v>979</v>
      </c>
      <c r="E139" s="102" t="s">
        <v>488</v>
      </c>
      <c r="F139" s="102" t="s">
        <v>940</v>
      </c>
      <c r="G139" s="110">
        <f>SUM(H139:I139)</f>
        <v>0</v>
      </c>
      <c r="H139" s="110"/>
      <c r="I139" s="110">
        <v>0</v>
      </c>
      <c r="J139" s="110"/>
      <c r="K139" s="110"/>
      <c r="L139" s="110"/>
      <c r="M139" s="110"/>
      <c r="N139" s="110"/>
      <c r="O139" s="110"/>
    </row>
    <row r="140" spans="1:15" s="104" customFormat="1" ht="126">
      <c r="A140" s="118" t="s">
        <v>489</v>
      </c>
      <c r="B140" s="113" t="s">
        <v>936</v>
      </c>
      <c r="C140" s="108" t="s">
        <v>978</v>
      </c>
      <c r="D140" s="108" t="s">
        <v>979</v>
      </c>
      <c r="E140" s="102" t="s">
        <v>462</v>
      </c>
      <c r="F140" s="102" t="s">
        <v>83</v>
      </c>
      <c r="G140" s="110">
        <f>SUM(H140:I140)</f>
        <v>6795</v>
      </c>
      <c r="H140" s="110">
        <v>6795</v>
      </c>
      <c r="I140" s="110"/>
      <c r="J140" s="110">
        <f>SUM(K140:L140)</f>
        <v>0</v>
      </c>
      <c r="K140" s="110"/>
      <c r="L140" s="110"/>
      <c r="M140" s="110">
        <f>SUM(N140:O140)</f>
        <v>0</v>
      </c>
      <c r="N140" s="110"/>
      <c r="O140" s="110"/>
    </row>
    <row r="141" spans="1:15" s="104" customFormat="1" ht="15.75">
      <c r="A141" s="106" t="s">
        <v>153</v>
      </c>
      <c r="B141" s="113" t="s">
        <v>936</v>
      </c>
      <c r="C141" s="108" t="s">
        <v>978</v>
      </c>
      <c r="D141" s="108" t="s">
        <v>979</v>
      </c>
      <c r="E141" s="109" t="s">
        <v>101</v>
      </c>
      <c r="F141" s="102"/>
      <c r="G141" s="110">
        <f>G142</f>
        <v>333.3</v>
      </c>
      <c r="H141" s="110">
        <f aca="true" t="shared" si="61" ref="H141:O142">H142</f>
        <v>0</v>
      </c>
      <c r="I141" s="110">
        <f t="shared" si="61"/>
        <v>333.3</v>
      </c>
      <c r="J141" s="110">
        <f t="shared" si="61"/>
        <v>0</v>
      </c>
      <c r="K141" s="110">
        <f t="shared" si="61"/>
        <v>0</v>
      </c>
      <c r="L141" s="110">
        <f t="shared" si="61"/>
        <v>0</v>
      </c>
      <c r="M141" s="110">
        <f t="shared" si="61"/>
        <v>0</v>
      </c>
      <c r="N141" s="110">
        <f t="shared" si="61"/>
        <v>0</v>
      </c>
      <c r="O141" s="110">
        <f t="shared" si="61"/>
        <v>0</v>
      </c>
    </row>
    <row r="142" spans="1:15" s="104" customFormat="1" ht="31.5">
      <c r="A142" s="106" t="s">
        <v>104</v>
      </c>
      <c r="B142" s="113" t="s">
        <v>936</v>
      </c>
      <c r="C142" s="108" t="s">
        <v>978</v>
      </c>
      <c r="D142" s="108" t="s">
        <v>979</v>
      </c>
      <c r="E142" s="109" t="s">
        <v>102</v>
      </c>
      <c r="F142" s="102"/>
      <c r="G142" s="110">
        <f>G143</f>
        <v>333.3</v>
      </c>
      <c r="H142" s="110">
        <f t="shared" si="61"/>
        <v>0</v>
      </c>
      <c r="I142" s="110">
        <f t="shared" si="61"/>
        <v>333.3</v>
      </c>
      <c r="J142" s="110">
        <f t="shared" si="61"/>
        <v>0</v>
      </c>
      <c r="K142" s="110">
        <f t="shared" si="61"/>
        <v>0</v>
      </c>
      <c r="L142" s="110">
        <f t="shared" si="61"/>
        <v>0</v>
      </c>
      <c r="M142" s="110">
        <f t="shared" si="61"/>
        <v>0</v>
      </c>
      <c r="N142" s="110">
        <f t="shared" si="61"/>
        <v>0</v>
      </c>
      <c r="O142" s="110">
        <f t="shared" si="61"/>
        <v>0</v>
      </c>
    </row>
    <row r="143" spans="1:15" s="104" customFormat="1" ht="94.5">
      <c r="A143" s="118" t="s">
        <v>348</v>
      </c>
      <c r="B143" s="113" t="s">
        <v>936</v>
      </c>
      <c r="C143" s="108" t="s">
        <v>978</v>
      </c>
      <c r="D143" s="108" t="s">
        <v>979</v>
      </c>
      <c r="E143" s="102" t="s">
        <v>346</v>
      </c>
      <c r="F143" s="102" t="s">
        <v>940</v>
      </c>
      <c r="G143" s="110">
        <f>SUM(H143:I143)</f>
        <v>333.3</v>
      </c>
      <c r="H143" s="110"/>
      <c r="I143" s="110">
        <v>333.3</v>
      </c>
      <c r="J143" s="110">
        <f>SUM(K143:L143)</f>
        <v>0</v>
      </c>
      <c r="K143" s="110"/>
      <c r="L143" s="110"/>
      <c r="M143" s="110">
        <f>SUM(N143:O143)</f>
        <v>0</v>
      </c>
      <c r="N143" s="110"/>
      <c r="O143" s="110"/>
    </row>
    <row r="144" spans="1:15" s="104" customFormat="1" ht="15.75">
      <c r="A144" s="90" t="s">
        <v>665</v>
      </c>
      <c r="B144" s="100" t="s">
        <v>936</v>
      </c>
      <c r="C144" s="101" t="s">
        <v>978</v>
      </c>
      <c r="D144" s="101" t="s">
        <v>780</v>
      </c>
      <c r="E144" s="102"/>
      <c r="F144" s="102"/>
      <c r="G144" s="103">
        <f aca="true" t="shared" si="62" ref="G144:O144">SUM(G145,G150,G161,G157)</f>
        <v>13051.6</v>
      </c>
      <c r="H144" s="103">
        <f t="shared" si="62"/>
        <v>7991.599999999999</v>
      </c>
      <c r="I144" s="103">
        <f t="shared" si="62"/>
        <v>5060</v>
      </c>
      <c r="J144" s="103">
        <f t="shared" si="62"/>
        <v>12310</v>
      </c>
      <c r="K144" s="103">
        <f t="shared" si="62"/>
        <v>5075</v>
      </c>
      <c r="L144" s="103">
        <f t="shared" si="62"/>
        <v>7235</v>
      </c>
      <c r="M144" s="103">
        <f t="shared" si="62"/>
        <v>10294</v>
      </c>
      <c r="N144" s="103">
        <f t="shared" si="62"/>
        <v>5147</v>
      </c>
      <c r="O144" s="103">
        <f t="shared" si="62"/>
        <v>5147</v>
      </c>
    </row>
    <row r="145" spans="1:15" s="104" customFormat="1" ht="110.25">
      <c r="A145" s="111" t="s">
        <v>193</v>
      </c>
      <c r="B145" s="123">
        <v>850</v>
      </c>
      <c r="C145" s="108" t="s">
        <v>978</v>
      </c>
      <c r="D145" s="108" t="s">
        <v>780</v>
      </c>
      <c r="E145" s="136">
        <v>7</v>
      </c>
      <c r="F145" s="102"/>
      <c r="G145" s="110">
        <f>SUM(G146,)</f>
        <v>9537</v>
      </c>
      <c r="H145" s="110">
        <f>SUM(H146,)</f>
        <v>4768</v>
      </c>
      <c r="I145" s="110">
        <f>SUM(I146,)</f>
        <v>4769</v>
      </c>
      <c r="J145" s="110">
        <f aca="true" t="shared" si="63" ref="J145:O145">J146</f>
        <v>9900</v>
      </c>
      <c r="K145" s="110">
        <f t="shared" si="63"/>
        <v>4950</v>
      </c>
      <c r="L145" s="110">
        <f t="shared" si="63"/>
        <v>4950</v>
      </c>
      <c r="M145" s="110">
        <f>M146</f>
        <v>10294</v>
      </c>
      <c r="N145" s="110">
        <f t="shared" si="63"/>
        <v>5147</v>
      </c>
      <c r="O145" s="110">
        <f t="shared" si="63"/>
        <v>5147</v>
      </c>
    </row>
    <row r="146" spans="1:15" s="104" customFormat="1" ht="189">
      <c r="A146" s="118" t="s">
        <v>194</v>
      </c>
      <c r="B146" s="123">
        <v>850</v>
      </c>
      <c r="C146" s="108" t="s">
        <v>978</v>
      </c>
      <c r="D146" s="108" t="s">
        <v>780</v>
      </c>
      <c r="E146" s="136" t="s">
        <v>308</v>
      </c>
      <c r="F146" s="102"/>
      <c r="G146" s="110">
        <f>SUM(G147)</f>
        <v>9537</v>
      </c>
      <c r="H146" s="110">
        <f aca="true" t="shared" si="64" ref="H146:O146">SUM(H147)</f>
        <v>4768</v>
      </c>
      <c r="I146" s="110">
        <f t="shared" si="64"/>
        <v>4769</v>
      </c>
      <c r="J146" s="110">
        <f t="shared" si="64"/>
        <v>9900</v>
      </c>
      <c r="K146" s="110">
        <f t="shared" si="64"/>
        <v>4950</v>
      </c>
      <c r="L146" s="110">
        <f t="shared" si="64"/>
        <v>4950</v>
      </c>
      <c r="M146" s="110">
        <f t="shared" si="64"/>
        <v>10294</v>
      </c>
      <c r="N146" s="110">
        <f t="shared" si="64"/>
        <v>5147</v>
      </c>
      <c r="O146" s="110">
        <f t="shared" si="64"/>
        <v>5147</v>
      </c>
    </row>
    <row r="147" spans="1:15" s="104" customFormat="1" ht="63">
      <c r="A147" s="118" t="s">
        <v>71</v>
      </c>
      <c r="B147" s="123">
        <v>850</v>
      </c>
      <c r="C147" s="108" t="s">
        <v>978</v>
      </c>
      <c r="D147" s="108" t="s">
        <v>780</v>
      </c>
      <c r="E147" s="136" t="s">
        <v>72</v>
      </c>
      <c r="F147" s="102"/>
      <c r="G147" s="110">
        <f>SUM(G148:G149)</f>
        <v>9537</v>
      </c>
      <c r="H147" s="110">
        <f aca="true" t="shared" si="65" ref="H147:O147">SUM(H148:H149)</f>
        <v>4768</v>
      </c>
      <c r="I147" s="110">
        <f t="shared" si="65"/>
        <v>4769</v>
      </c>
      <c r="J147" s="110">
        <f t="shared" si="65"/>
        <v>9900</v>
      </c>
      <c r="K147" s="110">
        <f t="shared" si="65"/>
        <v>4950</v>
      </c>
      <c r="L147" s="110">
        <f t="shared" si="65"/>
        <v>4950</v>
      </c>
      <c r="M147" s="110">
        <f t="shared" si="65"/>
        <v>10294</v>
      </c>
      <c r="N147" s="110">
        <f t="shared" si="65"/>
        <v>5147</v>
      </c>
      <c r="O147" s="110">
        <f t="shared" si="65"/>
        <v>5147</v>
      </c>
    </row>
    <row r="148" spans="1:15" s="104" customFormat="1" ht="78.75">
      <c r="A148" s="118" t="s">
        <v>73</v>
      </c>
      <c r="B148" s="123">
        <v>850</v>
      </c>
      <c r="C148" s="108" t="s">
        <v>978</v>
      </c>
      <c r="D148" s="108" t="s">
        <v>780</v>
      </c>
      <c r="E148" s="137" t="s">
        <v>473</v>
      </c>
      <c r="F148" s="102" t="s">
        <v>940</v>
      </c>
      <c r="G148" s="110">
        <f>SUM(H148:I148)</f>
        <v>4769</v>
      </c>
      <c r="H148" s="110"/>
      <c r="I148" s="110">
        <v>4769</v>
      </c>
      <c r="J148" s="110">
        <f>SUM(K148:L148)</f>
        <v>4950</v>
      </c>
      <c r="K148" s="110"/>
      <c r="L148" s="110">
        <v>4950</v>
      </c>
      <c r="M148" s="110">
        <f>SUM(N148:O148)</f>
        <v>5147</v>
      </c>
      <c r="N148" s="110"/>
      <c r="O148" s="110">
        <v>5147</v>
      </c>
    </row>
    <row r="149" spans="1:15" s="104" customFormat="1" ht="94.5">
      <c r="A149" s="118" t="s">
        <v>431</v>
      </c>
      <c r="B149" s="123">
        <v>850</v>
      </c>
      <c r="C149" s="108" t="s">
        <v>978</v>
      </c>
      <c r="D149" s="108" t="s">
        <v>780</v>
      </c>
      <c r="E149" s="137" t="s">
        <v>901</v>
      </c>
      <c r="F149" s="102" t="s">
        <v>940</v>
      </c>
      <c r="G149" s="110">
        <f>SUM(H149:I149)</f>
        <v>4768</v>
      </c>
      <c r="H149" s="110">
        <v>4768</v>
      </c>
      <c r="I149" s="110"/>
      <c r="J149" s="110">
        <f>SUM(K149:L149)</f>
        <v>4950</v>
      </c>
      <c r="K149" s="110">
        <v>4950</v>
      </c>
      <c r="L149" s="110"/>
      <c r="M149" s="110">
        <f>SUM(N149:O149)</f>
        <v>5147</v>
      </c>
      <c r="N149" s="110">
        <v>5147</v>
      </c>
      <c r="O149" s="110"/>
    </row>
    <row r="150" spans="1:15" s="104" customFormat="1" ht="78.75">
      <c r="A150" s="111" t="s">
        <v>195</v>
      </c>
      <c r="B150" s="123">
        <v>850</v>
      </c>
      <c r="C150" s="108" t="s">
        <v>978</v>
      </c>
      <c r="D150" s="108" t="s">
        <v>780</v>
      </c>
      <c r="E150" s="136">
        <v>12</v>
      </c>
      <c r="F150" s="102"/>
      <c r="G150" s="110">
        <f>G151</f>
        <v>2313.4</v>
      </c>
      <c r="H150" s="110">
        <f aca="true" t="shared" si="66" ref="H150:O150">H151</f>
        <v>2022.4</v>
      </c>
      <c r="I150" s="110">
        <f t="shared" si="66"/>
        <v>291</v>
      </c>
      <c r="J150" s="110">
        <f t="shared" si="66"/>
        <v>2410</v>
      </c>
      <c r="K150" s="110">
        <f t="shared" si="66"/>
        <v>125</v>
      </c>
      <c r="L150" s="110">
        <f t="shared" si="66"/>
        <v>2285</v>
      </c>
      <c r="M150" s="110">
        <f t="shared" si="66"/>
        <v>0</v>
      </c>
      <c r="N150" s="110">
        <f t="shared" si="66"/>
        <v>0</v>
      </c>
      <c r="O150" s="110">
        <f t="shared" si="66"/>
        <v>0</v>
      </c>
    </row>
    <row r="151" spans="1:15" s="104" customFormat="1" ht="78.75">
      <c r="A151" s="111" t="s">
        <v>517</v>
      </c>
      <c r="B151" s="123">
        <v>850</v>
      </c>
      <c r="C151" s="108" t="s">
        <v>978</v>
      </c>
      <c r="D151" s="108" t="s">
        <v>780</v>
      </c>
      <c r="E151" s="136" t="s">
        <v>516</v>
      </c>
      <c r="F151" s="102"/>
      <c r="G151" s="110">
        <f>SUM(G152,G155)</f>
        <v>2313.4</v>
      </c>
      <c r="H151" s="110">
        <f aca="true" t="shared" si="67" ref="H151:O151">SUM(H152,H155)</f>
        <v>2022.4</v>
      </c>
      <c r="I151" s="110">
        <f t="shared" si="67"/>
        <v>291</v>
      </c>
      <c r="J151" s="110">
        <f t="shared" si="67"/>
        <v>2410</v>
      </c>
      <c r="K151" s="110">
        <f t="shared" si="67"/>
        <v>125</v>
      </c>
      <c r="L151" s="110">
        <f t="shared" si="67"/>
        <v>2285</v>
      </c>
      <c r="M151" s="110">
        <f t="shared" si="67"/>
        <v>0</v>
      </c>
      <c r="N151" s="110">
        <f t="shared" si="67"/>
        <v>0</v>
      </c>
      <c r="O151" s="110">
        <f t="shared" si="67"/>
        <v>0</v>
      </c>
    </row>
    <row r="152" spans="1:15" s="104" customFormat="1" ht="94.5">
      <c r="A152" s="111" t="s">
        <v>415</v>
      </c>
      <c r="B152" s="123">
        <v>850</v>
      </c>
      <c r="C152" s="108" t="s">
        <v>978</v>
      </c>
      <c r="D152" s="108" t="s">
        <v>780</v>
      </c>
      <c r="E152" s="136" t="s">
        <v>414</v>
      </c>
      <c r="F152" s="102"/>
      <c r="G152" s="110">
        <f>SUM(G153,G154)</f>
        <v>120</v>
      </c>
      <c r="H152" s="110">
        <f aca="true" t="shared" si="68" ref="H152:O152">SUM(H153,H154)</f>
        <v>0</v>
      </c>
      <c r="I152" s="110">
        <f t="shared" si="68"/>
        <v>120</v>
      </c>
      <c r="J152" s="110">
        <f t="shared" si="68"/>
        <v>0</v>
      </c>
      <c r="K152" s="110">
        <f t="shared" si="68"/>
        <v>0</v>
      </c>
      <c r="L152" s="110">
        <f t="shared" si="68"/>
        <v>0</v>
      </c>
      <c r="M152" s="110">
        <f t="shared" si="68"/>
        <v>0</v>
      </c>
      <c r="N152" s="110">
        <f t="shared" si="68"/>
        <v>0</v>
      </c>
      <c r="O152" s="110">
        <f t="shared" si="68"/>
        <v>0</v>
      </c>
    </row>
    <row r="153" spans="1:15" s="104" customFormat="1" ht="94.5">
      <c r="A153" s="111" t="s">
        <v>349</v>
      </c>
      <c r="B153" s="123">
        <v>850</v>
      </c>
      <c r="C153" s="108" t="s">
        <v>978</v>
      </c>
      <c r="D153" s="108" t="s">
        <v>780</v>
      </c>
      <c r="E153" s="137" t="s">
        <v>518</v>
      </c>
      <c r="F153" s="102" t="s">
        <v>940</v>
      </c>
      <c r="G153" s="110">
        <f>SUM(H153:I153)</f>
        <v>5</v>
      </c>
      <c r="H153" s="110"/>
      <c r="I153" s="110">
        <v>5</v>
      </c>
      <c r="J153" s="110">
        <f>SUM(K153:L153)</f>
        <v>0</v>
      </c>
      <c r="K153" s="110"/>
      <c r="L153" s="110"/>
      <c r="M153" s="110">
        <f>SUM(N153:O153)</f>
        <v>0</v>
      </c>
      <c r="N153" s="110"/>
      <c r="O153" s="110"/>
    </row>
    <row r="154" spans="1:15" s="104" customFormat="1" ht="110.25">
      <c r="A154" s="111" t="s">
        <v>416</v>
      </c>
      <c r="B154" s="123">
        <v>850</v>
      </c>
      <c r="C154" s="108" t="s">
        <v>978</v>
      </c>
      <c r="D154" s="108" t="s">
        <v>780</v>
      </c>
      <c r="E154" s="137" t="s">
        <v>518</v>
      </c>
      <c r="F154" s="102" t="s">
        <v>83</v>
      </c>
      <c r="G154" s="110">
        <f>SUM(H154:I154)</f>
        <v>115</v>
      </c>
      <c r="H154" s="110"/>
      <c r="I154" s="110">
        <v>115</v>
      </c>
      <c r="J154" s="110">
        <f>SUM(K154:L154)</f>
        <v>0</v>
      </c>
      <c r="K154" s="110"/>
      <c r="L154" s="110"/>
      <c r="M154" s="110">
        <f>SUM(N154:O154)</f>
        <v>0</v>
      </c>
      <c r="N154" s="110"/>
      <c r="O154" s="110"/>
    </row>
    <row r="155" spans="1:15" s="104" customFormat="1" ht="63">
      <c r="A155" s="111" t="s">
        <v>301</v>
      </c>
      <c r="B155" s="123">
        <v>850</v>
      </c>
      <c r="C155" s="108" t="s">
        <v>978</v>
      </c>
      <c r="D155" s="108" t="s">
        <v>780</v>
      </c>
      <c r="E155" s="136" t="s">
        <v>288</v>
      </c>
      <c r="F155" s="102"/>
      <c r="G155" s="110">
        <f aca="true" t="shared" si="69" ref="G155:O155">SUM(G156:G156)</f>
        <v>2193.4</v>
      </c>
      <c r="H155" s="110">
        <f t="shared" si="69"/>
        <v>2022.4</v>
      </c>
      <c r="I155" s="110">
        <f t="shared" si="69"/>
        <v>171</v>
      </c>
      <c r="J155" s="110">
        <f t="shared" si="69"/>
        <v>2410</v>
      </c>
      <c r="K155" s="110">
        <f t="shared" si="69"/>
        <v>125</v>
      </c>
      <c r="L155" s="110">
        <f t="shared" si="69"/>
        <v>2285</v>
      </c>
      <c r="M155" s="110">
        <f t="shared" si="69"/>
        <v>0</v>
      </c>
      <c r="N155" s="110">
        <f t="shared" si="69"/>
        <v>0</v>
      </c>
      <c r="O155" s="110">
        <f t="shared" si="69"/>
        <v>0</v>
      </c>
    </row>
    <row r="156" spans="1:15" s="104" customFormat="1" ht="141.75">
      <c r="A156" s="138" t="s">
        <v>289</v>
      </c>
      <c r="B156" s="123">
        <v>850</v>
      </c>
      <c r="C156" s="108" t="s">
        <v>978</v>
      </c>
      <c r="D156" s="108" t="s">
        <v>780</v>
      </c>
      <c r="E156" s="139" t="s">
        <v>343</v>
      </c>
      <c r="F156" s="102" t="s">
        <v>940</v>
      </c>
      <c r="G156" s="110">
        <f>SUM(H156:I156)</f>
        <v>2193.4</v>
      </c>
      <c r="H156" s="110">
        <v>2022.4</v>
      </c>
      <c r="I156" s="110">
        <v>171</v>
      </c>
      <c r="J156" s="110">
        <f>SUM(K156:L156)</f>
        <v>2410</v>
      </c>
      <c r="K156" s="110">
        <v>125</v>
      </c>
      <c r="L156" s="110">
        <v>2285</v>
      </c>
      <c r="M156" s="110">
        <f>SUM(N156:O156)</f>
        <v>0</v>
      </c>
      <c r="N156" s="110"/>
      <c r="O156" s="110"/>
    </row>
    <row r="157" spans="1:15" s="104" customFormat="1" ht="94.5">
      <c r="A157" s="111" t="s">
        <v>118</v>
      </c>
      <c r="B157" s="123">
        <v>850</v>
      </c>
      <c r="C157" s="108" t="s">
        <v>978</v>
      </c>
      <c r="D157" s="108" t="s">
        <v>780</v>
      </c>
      <c r="E157" s="136">
        <v>13</v>
      </c>
      <c r="F157" s="102"/>
      <c r="G157" s="110">
        <f>G158</f>
        <v>81.2</v>
      </c>
      <c r="H157" s="110">
        <f aca="true" t="shared" si="70" ref="H157:O159">H158</f>
        <v>81.2</v>
      </c>
      <c r="I157" s="110">
        <f t="shared" si="70"/>
        <v>0</v>
      </c>
      <c r="J157" s="110">
        <f t="shared" si="70"/>
        <v>0</v>
      </c>
      <c r="K157" s="110">
        <f t="shared" si="70"/>
        <v>0</v>
      </c>
      <c r="L157" s="110">
        <f t="shared" si="70"/>
        <v>0</v>
      </c>
      <c r="M157" s="110">
        <f t="shared" si="70"/>
        <v>0</v>
      </c>
      <c r="N157" s="110">
        <f t="shared" si="70"/>
        <v>0</v>
      </c>
      <c r="O157" s="110">
        <f t="shared" si="70"/>
        <v>0</v>
      </c>
    </row>
    <row r="158" spans="1:15" s="104" customFormat="1" ht="47.25">
      <c r="A158" s="111" t="s">
        <v>117</v>
      </c>
      <c r="B158" s="123">
        <v>850</v>
      </c>
      <c r="C158" s="108" t="s">
        <v>978</v>
      </c>
      <c r="D158" s="108" t="s">
        <v>780</v>
      </c>
      <c r="E158" s="136" t="s">
        <v>114</v>
      </c>
      <c r="F158" s="102"/>
      <c r="G158" s="110">
        <f>G159</f>
        <v>81.2</v>
      </c>
      <c r="H158" s="110">
        <f t="shared" si="70"/>
        <v>81.2</v>
      </c>
      <c r="I158" s="110">
        <f t="shared" si="70"/>
        <v>0</v>
      </c>
      <c r="J158" s="110">
        <f t="shared" si="70"/>
        <v>0</v>
      </c>
      <c r="K158" s="110">
        <f t="shared" si="70"/>
        <v>0</v>
      </c>
      <c r="L158" s="110">
        <f t="shared" si="70"/>
        <v>0</v>
      </c>
      <c r="M158" s="110">
        <f t="shared" si="70"/>
        <v>0</v>
      </c>
      <c r="N158" s="110">
        <f t="shared" si="70"/>
        <v>0</v>
      </c>
      <c r="O158" s="110">
        <f t="shared" si="70"/>
        <v>0</v>
      </c>
    </row>
    <row r="159" spans="1:15" s="104" customFormat="1" ht="78.75">
      <c r="A159" s="118" t="s">
        <v>119</v>
      </c>
      <c r="B159" s="123">
        <v>850</v>
      </c>
      <c r="C159" s="108" t="s">
        <v>978</v>
      </c>
      <c r="D159" s="108" t="s">
        <v>780</v>
      </c>
      <c r="E159" s="136" t="s">
        <v>115</v>
      </c>
      <c r="F159" s="102"/>
      <c r="G159" s="110">
        <f>G160</f>
        <v>81.2</v>
      </c>
      <c r="H159" s="110">
        <f t="shared" si="70"/>
        <v>81.2</v>
      </c>
      <c r="I159" s="110">
        <f t="shared" si="70"/>
        <v>0</v>
      </c>
      <c r="J159" s="110">
        <f t="shared" si="70"/>
        <v>0</v>
      </c>
      <c r="K159" s="110">
        <f t="shared" si="70"/>
        <v>0</v>
      </c>
      <c r="L159" s="110">
        <f t="shared" si="70"/>
        <v>0</v>
      </c>
      <c r="M159" s="110">
        <f t="shared" si="70"/>
        <v>0</v>
      </c>
      <c r="N159" s="110">
        <f t="shared" si="70"/>
        <v>0</v>
      </c>
      <c r="O159" s="110">
        <f t="shared" si="70"/>
        <v>0</v>
      </c>
    </row>
    <row r="160" spans="1:15" s="104" customFormat="1" ht="110.25">
      <c r="A160" s="118" t="s">
        <v>403</v>
      </c>
      <c r="B160" s="123">
        <v>850</v>
      </c>
      <c r="C160" s="108" t="s">
        <v>978</v>
      </c>
      <c r="D160" s="108" t="s">
        <v>780</v>
      </c>
      <c r="E160" s="137" t="s">
        <v>116</v>
      </c>
      <c r="F160" s="102" t="s">
        <v>78</v>
      </c>
      <c r="G160" s="110">
        <f>SUM(H160:I160)</f>
        <v>81.2</v>
      </c>
      <c r="H160" s="110">
        <v>81.2</v>
      </c>
      <c r="I160" s="110"/>
      <c r="J160" s="110"/>
      <c r="K160" s="110"/>
      <c r="L160" s="110"/>
      <c r="M160" s="110"/>
      <c r="N160" s="110"/>
      <c r="O160" s="110"/>
    </row>
    <row r="161" spans="1:15" s="104" customFormat="1" ht="15.75">
      <c r="A161" s="106" t="s">
        <v>153</v>
      </c>
      <c r="B161" s="123">
        <v>850</v>
      </c>
      <c r="C161" s="108" t="s">
        <v>978</v>
      </c>
      <c r="D161" s="108" t="s">
        <v>780</v>
      </c>
      <c r="E161" s="109" t="s">
        <v>101</v>
      </c>
      <c r="F161" s="102"/>
      <c r="G161" s="110">
        <f>G162</f>
        <v>1120</v>
      </c>
      <c r="H161" s="110">
        <f aca="true" t="shared" si="71" ref="H161:O161">H162</f>
        <v>1120</v>
      </c>
      <c r="I161" s="110">
        <f t="shared" si="71"/>
        <v>0</v>
      </c>
      <c r="J161" s="110">
        <f t="shared" si="71"/>
        <v>0</v>
      </c>
      <c r="K161" s="110">
        <f t="shared" si="71"/>
        <v>0</v>
      </c>
      <c r="L161" s="110">
        <f t="shared" si="71"/>
        <v>0</v>
      </c>
      <c r="M161" s="110">
        <f t="shared" si="71"/>
        <v>0</v>
      </c>
      <c r="N161" s="110">
        <f t="shared" si="71"/>
        <v>0</v>
      </c>
      <c r="O161" s="110">
        <f t="shared" si="71"/>
        <v>0</v>
      </c>
    </row>
    <row r="162" spans="1:15" s="104" customFormat="1" ht="31.5">
      <c r="A162" s="106" t="s">
        <v>104</v>
      </c>
      <c r="B162" s="123">
        <v>850</v>
      </c>
      <c r="C162" s="108" t="s">
        <v>978</v>
      </c>
      <c r="D162" s="108" t="s">
        <v>780</v>
      </c>
      <c r="E162" s="109" t="s">
        <v>102</v>
      </c>
      <c r="F162" s="102"/>
      <c r="G162" s="110">
        <f>SUM(G163:G164)</f>
        <v>1120</v>
      </c>
      <c r="H162" s="110">
        <f aca="true" t="shared" si="72" ref="H162:O162">SUM(H163:H164)</f>
        <v>1120</v>
      </c>
      <c r="I162" s="110">
        <f t="shared" si="72"/>
        <v>0</v>
      </c>
      <c r="J162" s="110">
        <f t="shared" si="72"/>
        <v>0</v>
      </c>
      <c r="K162" s="110">
        <f t="shared" si="72"/>
        <v>0</v>
      </c>
      <c r="L162" s="110">
        <f t="shared" si="72"/>
        <v>0</v>
      </c>
      <c r="M162" s="110">
        <f t="shared" si="72"/>
        <v>0</v>
      </c>
      <c r="N162" s="110">
        <f t="shared" si="72"/>
        <v>0</v>
      </c>
      <c r="O162" s="110">
        <f t="shared" si="72"/>
        <v>0</v>
      </c>
    </row>
    <row r="163" spans="1:15" s="104" customFormat="1" ht="110.25">
      <c r="A163" s="106" t="s">
        <v>384</v>
      </c>
      <c r="B163" s="123">
        <v>850</v>
      </c>
      <c r="C163" s="108" t="s">
        <v>978</v>
      </c>
      <c r="D163" s="108" t="s">
        <v>780</v>
      </c>
      <c r="E163" s="139" t="s">
        <v>379</v>
      </c>
      <c r="F163" s="102" t="s">
        <v>78</v>
      </c>
      <c r="G163" s="110">
        <f>SUM(H163:I163)</f>
        <v>700</v>
      </c>
      <c r="H163" s="110">
        <v>700</v>
      </c>
      <c r="I163" s="110"/>
      <c r="J163" s="110">
        <f>SUM(K163:L163)</f>
        <v>0</v>
      </c>
      <c r="K163" s="110"/>
      <c r="L163" s="110"/>
      <c r="M163" s="110">
        <f>SUM(N163:O163)</f>
        <v>0</v>
      </c>
      <c r="N163" s="110"/>
      <c r="O163" s="110"/>
    </row>
    <row r="164" spans="1:15" s="104" customFormat="1" ht="157.5">
      <c r="A164" s="111" t="s">
        <v>725</v>
      </c>
      <c r="B164" s="123">
        <v>850</v>
      </c>
      <c r="C164" s="108" t="s">
        <v>978</v>
      </c>
      <c r="D164" s="108" t="s">
        <v>780</v>
      </c>
      <c r="E164" s="139" t="s">
        <v>726</v>
      </c>
      <c r="F164" s="102" t="s">
        <v>78</v>
      </c>
      <c r="G164" s="110">
        <f>SUM(H164:I164)</f>
        <v>420</v>
      </c>
      <c r="H164" s="110">
        <v>420</v>
      </c>
      <c r="I164" s="110"/>
      <c r="J164" s="110">
        <f>SUM(K164:L164)</f>
        <v>0</v>
      </c>
      <c r="K164" s="110"/>
      <c r="L164" s="110"/>
      <c r="M164" s="110">
        <f>SUM(N164:O164)</f>
        <v>0</v>
      </c>
      <c r="N164" s="110"/>
      <c r="O164" s="110"/>
    </row>
    <row r="165" spans="1:15" s="119" customFormat="1" ht="15.75">
      <c r="A165" s="120" t="s">
        <v>106</v>
      </c>
      <c r="B165" s="140">
        <v>850</v>
      </c>
      <c r="C165" s="101" t="s">
        <v>783</v>
      </c>
      <c r="D165" s="101"/>
      <c r="E165" s="141"/>
      <c r="F165" s="105"/>
      <c r="G165" s="103">
        <f>SUM(G166,G171)</f>
        <v>494</v>
      </c>
      <c r="H165" s="103">
        <f aca="true" t="shared" si="73" ref="H165:O165">SUM(H166,H171)</f>
        <v>494</v>
      </c>
      <c r="I165" s="103">
        <f t="shared" si="73"/>
        <v>0</v>
      </c>
      <c r="J165" s="103">
        <f t="shared" si="73"/>
        <v>2317</v>
      </c>
      <c r="K165" s="103">
        <f t="shared" si="73"/>
        <v>2317</v>
      </c>
      <c r="L165" s="103">
        <f t="shared" si="73"/>
        <v>0</v>
      </c>
      <c r="M165" s="103">
        <f t="shared" si="73"/>
        <v>526</v>
      </c>
      <c r="N165" s="103">
        <f t="shared" si="73"/>
        <v>526</v>
      </c>
      <c r="O165" s="103">
        <f t="shared" si="73"/>
        <v>0</v>
      </c>
    </row>
    <row r="166" spans="1:15" s="119" customFormat="1" ht="47.25">
      <c r="A166" s="120" t="s">
        <v>271</v>
      </c>
      <c r="B166" s="140">
        <v>850</v>
      </c>
      <c r="C166" s="101" t="s">
        <v>783</v>
      </c>
      <c r="D166" s="105" t="s">
        <v>780</v>
      </c>
      <c r="E166" s="141"/>
      <c r="F166" s="105"/>
      <c r="G166" s="103">
        <f>G167</f>
        <v>0</v>
      </c>
      <c r="H166" s="103">
        <f aca="true" t="shared" si="74" ref="H166:O169">H167</f>
        <v>0</v>
      </c>
      <c r="I166" s="103">
        <f t="shared" si="74"/>
        <v>0</v>
      </c>
      <c r="J166" s="103">
        <f t="shared" si="74"/>
        <v>1808</v>
      </c>
      <c r="K166" s="103">
        <f t="shared" si="74"/>
        <v>1808</v>
      </c>
      <c r="L166" s="103">
        <f t="shared" si="74"/>
        <v>0</v>
      </c>
      <c r="M166" s="103">
        <f t="shared" si="74"/>
        <v>0</v>
      </c>
      <c r="N166" s="103">
        <f t="shared" si="74"/>
        <v>0</v>
      </c>
      <c r="O166" s="103">
        <f t="shared" si="74"/>
        <v>0</v>
      </c>
    </row>
    <row r="167" spans="1:15" s="104" customFormat="1" ht="78.75">
      <c r="A167" s="118" t="s">
        <v>186</v>
      </c>
      <c r="B167" s="123">
        <v>850</v>
      </c>
      <c r="C167" s="108" t="s">
        <v>783</v>
      </c>
      <c r="D167" s="102" t="s">
        <v>780</v>
      </c>
      <c r="E167" s="142" t="s">
        <v>268</v>
      </c>
      <c r="F167" s="102"/>
      <c r="G167" s="110">
        <f>G168</f>
        <v>0</v>
      </c>
      <c r="H167" s="110">
        <f t="shared" si="74"/>
        <v>0</v>
      </c>
      <c r="I167" s="110">
        <f t="shared" si="74"/>
        <v>0</v>
      </c>
      <c r="J167" s="110">
        <f t="shared" si="74"/>
        <v>1808</v>
      </c>
      <c r="K167" s="110">
        <f t="shared" si="74"/>
        <v>1808</v>
      </c>
      <c r="L167" s="110">
        <f t="shared" si="74"/>
        <v>0</v>
      </c>
      <c r="M167" s="110">
        <f t="shared" si="74"/>
        <v>0</v>
      </c>
      <c r="N167" s="110">
        <f t="shared" si="74"/>
        <v>0</v>
      </c>
      <c r="O167" s="110">
        <f t="shared" si="74"/>
        <v>0</v>
      </c>
    </row>
    <row r="168" spans="1:15" s="104" customFormat="1" ht="141.75">
      <c r="A168" s="118" t="s">
        <v>272</v>
      </c>
      <c r="B168" s="123">
        <v>850</v>
      </c>
      <c r="C168" s="108" t="s">
        <v>783</v>
      </c>
      <c r="D168" s="102" t="s">
        <v>780</v>
      </c>
      <c r="E168" s="136" t="s">
        <v>273</v>
      </c>
      <c r="F168" s="102"/>
      <c r="G168" s="110">
        <f>G169</f>
        <v>0</v>
      </c>
      <c r="H168" s="110">
        <f t="shared" si="74"/>
        <v>0</v>
      </c>
      <c r="I168" s="110">
        <f t="shared" si="74"/>
        <v>0</v>
      </c>
      <c r="J168" s="110">
        <f t="shared" si="74"/>
        <v>1808</v>
      </c>
      <c r="K168" s="110">
        <f t="shared" si="74"/>
        <v>1808</v>
      </c>
      <c r="L168" s="110">
        <f t="shared" si="74"/>
        <v>0</v>
      </c>
      <c r="M168" s="110">
        <f t="shared" si="74"/>
        <v>0</v>
      </c>
      <c r="N168" s="110">
        <f t="shared" si="74"/>
        <v>0</v>
      </c>
      <c r="O168" s="110">
        <f t="shared" si="74"/>
        <v>0</v>
      </c>
    </row>
    <row r="169" spans="1:15" s="104" customFormat="1" ht="94.5">
      <c r="A169" s="118" t="s">
        <v>274</v>
      </c>
      <c r="B169" s="123">
        <v>850</v>
      </c>
      <c r="C169" s="108" t="s">
        <v>783</v>
      </c>
      <c r="D169" s="102" t="s">
        <v>780</v>
      </c>
      <c r="E169" s="142" t="s">
        <v>269</v>
      </c>
      <c r="F169" s="102"/>
      <c r="G169" s="110">
        <f>G170</f>
        <v>0</v>
      </c>
      <c r="H169" s="110">
        <f t="shared" si="74"/>
        <v>0</v>
      </c>
      <c r="I169" s="110">
        <f t="shared" si="74"/>
        <v>0</v>
      </c>
      <c r="J169" s="110">
        <f t="shared" si="74"/>
        <v>1808</v>
      </c>
      <c r="K169" s="110">
        <f t="shared" si="74"/>
        <v>1808</v>
      </c>
      <c r="L169" s="110">
        <f t="shared" si="74"/>
        <v>0</v>
      </c>
      <c r="M169" s="110">
        <f t="shared" si="74"/>
        <v>0</v>
      </c>
      <c r="N169" s="110">
        <f t="shared" si="74"/>
        <v>0</v>
      </c>
      <c r="O169" s="110">
        <f t="shared" si="74"/>
        <v>0</v>
      </c>
    </row>
    <row r="170" spans="1:15" s="104" customFormat="1" ht="173.25">
      <c r="A170" s="118" t="s">
        <v>275</v>
      </c>
      <c r="B170" s="123">
        <v>850</v>
      </c>
      <c r="C170" s="108" t="s">
        <v>783</v>
      </c>
      <c r="D170" s="102" t="s">
        <v>780</v>
      </c>
      <c r="E170" s="143" t="s">
        <v>270</v>
      </c>
      <c r="F170" s="102" t="s">
        <v>940</v>
      </c>
      <c r="G170" s="110">
        <f>SUM(H170:I170)</f>
        <v>0</v>
      </c>
      <c r="H170" s="110"/>
      <c r="I170" s="110"/>
      <c r="J170" s="110">
        <f>SUM(K170:L170)</f>
        <v>1808</v>
      </c>
      <c r="K170" s="110">
        <v>1808</v>
      </c>
      <c r="L170" s="110"/>
      <c r="M170" s="110">
        <f>SUM(N170:O170)</f>
        <v>0</v>
      </c>
      <c r="N170" s="110"/>
      <c r="O170" s="110"/>
    </row>
    <row r="171" spans="1:15" s="119" customFormat="1" ht="31.5">
      <c r="A171" s="120" t="s">
        <v>107</v>
      </c>
      <c r="B171" s="140">
        <v>850</v>
      </c>
      <c r="C171" s="101" t="s">
        <v>783</v>
      </c>
      <c r="D171" s="101" t="s">
        <v>978</v>
      </c>
      <c r="E171" s="141"/>
      <c r="F171" s="105"/>
      <c r="G171" s="103">
        <f>SUM(G172,)</f>
        <v>494</v>
      </c>
      <c r="H171" s="103">
        <f aca="true" t="shared" si="75" ref="H171:O171">SUM(H172,)</f>
        <v>494</v>
      </c>
      <c r="I171" s="103">
        <f t="shared" si="75"/>
        <v>0</v>
      </c>
      <c r="J171" s="103">
        <f t="shared" si="75"/>
        <v>509</v>
      </c>
      <c r="K171" s="103">
        <f t="shared" si="75"/>
        <v>509</v>
      </c>
      <c r="L171" s="103">
        <f t="shared" si="75"/>
        <v>0</v>
      </c>
      <c r="M171" s="103">
        <f t="shared" si="75"/>
        <v>526</v>
      </c>
      <c r="N171" s="103">
        <f t="shared" si="75"/>
        <v>526</v>
      </c>
      <c r="O171" s="103">
        <f t="shared" si="75"/>
        <v>0</v>
      </c>
    </row>
    <row r="172" spans="1:15" s="104" customFormat="1" ht="78.75">
      <c r="A172" s="111" t="s">
        <v>175</v>
      </c>
      <c r="B172" s="113" t="s">
        <v>936</v>
      </c>
      <c r="C172" s="108" t="s">
        <v>783</v>
      </c>
      <c r="D172" s="108" t="s">
        <v>978</v>
      </c>
      <c r="E172" s="114" t="s">
        <v>969</v>
      </c>
      <c r="F172" s="102"/>
      <c r="G172" s="110">
        <f aca="true" t="shared" si="76" ref="G172:O173">G173</f>
        <v>494</v>
      </c>
      <c r="H172" s="110">
        <f t="shared" si="76"/>
        <v>494</v>
      </c>
      <c r="I172" s="110">
        <f t="shared" si="76"/>
        <v>0</v>
      </c>
      <c r="J172" s="110">
        <f t="shared" si="76"/>
        <v>509</v>
      </c>
      <c r="K172" s="110">
        <f t="shared" si="76"/>
        <v>509</v>
      </c>
      <c r="L172" s="110">
        <f t="shared" si="76"/>
        <v>0</v>
      </c>
      <c r="M172" s="110">
        <f t="shared" si="76"/>
        <v>526</v>
      </c>
      <c r="N172" s="110">
        <f t="shared" si="76"/>
        <v>526</v>
      </c>
      <c r="O172" s="110">
        <f t="shared" si="76"/>
        <v>0</v>
      </c>
    </row>
    <row r="173" spans="1:15" s="104" customFormat="1" ht="141.75">
      <c r="A173" s="118" t="s">
        <v>196</v>
      </c>
      <c r="B173" s="113" t="s">
        <v>936</v>
      </c>
      <c r="C173" s="108" t="s">
        <v>783</v>
      </c>
      <c r="D173" s="108" t="s">
        <v>978</v>
      </c>
      <c r="E173" s="114" t="s">
        <v>815</v>
      </c>
      <c r="F173" s="102"/>
      <c r="G173" s="110">
        <f t="shared" si="76"/>
        <v>494</v>
      </c>
      <c r="H173" s="110">
        <f t="shared" si="76"/>
        <v>494</v>
      </c>
      <c r="I173" s="110">
        <f t="shared" si="76"/>
        <v>0</v>
      </c>
      <c r="J173" s="110">
        <f t="shared" si="76"/>
        <v>509</v>
      </c>
      <c r="K173" s="110">
        <f t="shared" si="76"/>
        <v>509</v>
      </c>
      <c r="L173" s="110">
        <f t="shared" si="76"/>
        <v>0</v>
      </c>
      <c r="M173" s="110">
        <f t="shared" si="76"/>
        <v>526</v>
      </c>
      <c r="N173" s="110">
        <f t="shared" si="76"/>
        <v>526</v>
      </c>
      <c r="O173" s="110">
        <f t="shared" si="76"/>
        <v>0</v>
      </c>
    </row>
    <row r="174" spans="1:15" s="104" customFormat="1" ht="78.75">
      <c r="A174" s="118" t="s">
        <v>967</v>
      </c>
      <c r="B174" s="113" t="s">
        <v>936</v>
      </c>
      <c r="C174" s="108" t="s">
        <v>783</v>
      </c>
      <c r="D174" s="108" t="s">
        <v>978</v>
      </c>
      <c r="E174" s="114" t="s">
        <v>968</v>
      </c>
      <c r="F174" s="102"/>
      <c r="G174" s="110">
        <f aca="true" t="shared" si="77" ref="G174:O174">SUM(G175:G175)</f>
        <v>494</v>
      </c>
      <c r="H174" s="110">
        <f t="shared" si="77"/>
        <v>494</v>
      </c>
      <c r="I174" s="110">
        <f t="shared" si="77"/>
        <v>0</v>
      </c>
      <c r="J174" s="110">
        <f t="shared" si="77"/>
        <v>509</v>
      </c>
      <c r="K174" s="110">
        <f t="shared" si="77"/>
        <v>509</v>
      </c>
      <c r="L174" s="110">
        <f t="shared" si="77"/>
        <v>0</v>
      </c>
      <c r="M174" s="110">
        <f t="shared" si="77"/>
        <v>526</v>
      </c>
      <c r="N174" s="110">
        <f t="shared" si="77"/>
        <v>526</v>
      </c>
      <c r="O174" s="110">
        <f t="shared" si="77"/>
        <v>0</v>
      </c>
    </row>
    <row r="175" spans="1:15" s="104" customFormat="1" ht="189">
      <c r="A175" s="115" t="s">
        <v>1011</v>
      </c>
      <c r="B175" s="113" t="s">
        <v>936</v>
      </c>
      <c r="C175" s="108" t="s">
        <v>783</v>
      </c>
      <c r="D175" s="108" t="s">
        <v>978</v>
      </c>
      <c r="E175" s="116" t="s">
        <v>887</v>
      </c>
      <c r="F175" s="102" t="s">
        <v>938</v>
      </c>
      <c r="G175" s="110">
        <f>SUM(H175:I175)</f>
        <v>494</v>
      </c>
      <c r="H175" s="117">
        <v>494</v>
      </c>
      <c r="I175" s="117"/>
      <c r="J175" s="110">
        <f>SUM(K175:L175)</f>
        <v>509</v>
      </c>
      <c r="K175" s="117">
        <v>509</v>
      </c>
      <c r="L175" s="117"/>
      <c r="M175" s="110">
        <f>SUM(N175:O175)</f>
        <v>526</v>
      </c>
      <c r="N175" s="117">
        <v>526</v>
      </c>
      <c r="O175" s="117"/>
    </row>
    <row r="176" spans="1:15" s="104" customFormat="1" ht="15.75">
      <c r="A176" s="90" t="s">
        <v>666</v>
      </c>
      <c r="B176" s="100" t="s">
        <v>936</v>
      </c>
      <c r="C176" s="101" t="s">
        <v>1021</v>
      </c>
      <c r="D176" s="102"/>
      <c r="E176" s="102"/>
      <c r="F176" s="144"/>
      <c r="G176" s="145">
        <f aca="true" t="shared" si="78" ref="G176:O176">SUM(G177,G183,G196,G190)</f>
        <v>64994.4</v>
      </c>
      <c r="H176" s="145">
        <f t="shared" si="78"/>
        <v>55092</v>
      </c>
      <c r="I176" s="145">
        <f t="shared" si="78"/>
        <v>9902.4</v>
      </c>
      <c r="J176" s="145">
        <f t="shared" si="78"/>
        <v>117636.9</v>
      </c>
      <c r="K176" s="145">
        <f t="shared" si="78"/>
        <v>102288</v>
      </c>
      <c r="L176" s="145">
        <f t="shared" si="78"/>
        <v>15348.9</v>
      </c>
      <c r="M176" s="145">
        <f t="shared" si="78"/>
        <v>2983</v>
      </c>
      <c r="N176" s="145">
        <f t="shared" si="78"/>
        <v>1391</v>
      </c>
      <c r="O176" s="145">
        <f t="shared" si="78"/>
        <v>1592</v>
      </c>
    </row>
    <row r="177" spans="1:15" s="119" customFormat="1" ht="15.75">
      <c r="A177" s="90" t="s">
        <v>859</v>
      </c>
      <c r="B177" s="100" t="s">
        <v>936</v>
      </c>
      <c r="C177" s="101" t="s">
        <v>1021</v>
      </c>
      <c r="D177" s="105" t="s">
        <v>970</v>
      </c>
      <c r="E177" s="105"/>
      <c r="F177" s="146"/>
      <c r="G177" s="145">
        <f>G178</f>
        <v>13541</v>
      </c>
      <c r="H177" s="145">
        <f aca="true" t="shared" si="79" ref="H177:O179">H178</f>
        <v>12086</v>
      </c>
      <c r="I177" s="145">
        <f t="shared" si="79"/>
        <v>1455</v>
      </c>
      <c r="J177" s="145">
        <f t="shared" si="79"/>
        <v>418</v>
      </c>
      <c r="K177" s="145">
        <f t="shared" si="79"/>
        <v>0</v>
      </c>
      <c r="L177" s="145">
        <f t="shared" si="79"/>
        <v>418</v>
      </c>
      <c r="M177" s="145">
        <f t="shared" si="79"/>
        <v>0</v>
      </c>
      <c r="N177" s="145">
        <f t="shared" si="79"/>
        <v>0</v>
      </c>
      <c r="O177" s="145">
        <f t="shared" si="79"/>
        <v>0</v>
      </c>
    </row>
    <row r="178" spans="1:15" s="104" customFormat="1" ht="63">
      <c r="A178" s="106" t="s">
        <v>197</v>
      </c>
      <c r="B178" s="113" t="s">
        <v>936</v>
      </c>
      <c r="C178" s="108" t="s">
        <v>1021</v>
      </c>
      <c r="D178" s="102" t="s">
        <v>970</v>
      </c>
      <c r="E178" s="109" t="s">
        <v>678</v>
      </c>
      <c r="F178" s="144"/>
      <c r="G178" s="147">
        <f>G179</f>
        <v>13541</v>
      </c>
      <c r="H178" s="147">
        <f t="shared" si="79"/>
        <v>12086</v>
      </c>
      <c r="I178" s="147">
        <f t="shared" si="79"/>
        <v>1455</v>
      </c>
      <c r="J178" s="147">
        <f t="shared" si="79"/>
        <v>418</v>
      </c>
      <c r="K178" s="147">
        <f t="shared" si="79"/>
        <v>0</v>
      </c>
      <c r="L178" s="147">
        <f t="shared" si="79"/>
        <v>418</v>
      </c>
      <c r="M178" s="147">
        <f t="shared" si="79"/>
        <v>0</v>
      </c>
      <c r="N178" s="147">
        <f t="shared" si="79"/>
        <v>0</v>
      </c>
      <c r="O178" s="147">
        <f t="shared" si="79"/>
        <v>0</v>
      </c>
    </row>
    <row r="179" spans="1:15" s="104" customFormat="1" ht="63">
      <c r="A179" s="106" t="s">
        <v>727</v>
      </c>
      <c r="B179" s="113" t="s">
        <v>936</v>
      </c>
      <c r="C179" s="108" t="s">
        <v>1021</v>
      </c>
      <c r="D179" s="102" t="s">
        <v>970</v>
      </c>
      <c r="E179" s="109" t="s">
        <v>558</v>
      </c>
      <c r="F179" s="144"/>
      <c r="G179" s="147">
        <f>G180</f>
        <v>13541</v>
      </c>
      <c r="H179" s="147">
        <f t="shared" si="79"/>
        <v>12086</v>
      </c>
      <c r="I179" s="147">
        <f t="shared" si="79"/>
        <v>1455</v>
      </c>
      <c r="J179" s="147">
        <f t="shared" si="79"/>
        <v>418</v>
      </c>
      <c r="K179" s="147">
        <f t="shared" si="79"/>
        <v>0</v>
      </c>
      <c r="L179" s="147">
        <f t="shared" si="79"/>
        <v>418</v>
      </c>
      <c r="M179" s="147">
        <f t="shared" si="79"/>
        <v>0</v>
      </c>
      <c r="N179" s="147">
        <f t="shared" si="79"/>
        <v>0</v>
      </c>
      <c r="O179" s="147">
        <f t="shared" si="79"/>
        <v>0</v>
      </c>
    </row>
    <row r="180" spans="1:15" s="104" customFormat="1" ht="63">
      <c r="A180" s="106" t="s">
        <v>727</v>
      </c>
      <c r="B180" s="113" t="s">
        <v>936</v>
      </c>
      <c r="C180" s="108" t="s">
        <v>1021</v>
      </c>
      <c r="D180" s="102" t="s">
        <v>970</v>
      </c>
      <c r="E180" s="109" t="s">
        <v>728</v>
      </c>
      <c r="F180" s="144"/>
      <c r="G180" s="147">
        <f>SUM(G181:G182)</f>
        <v>13541</v>
      </c>
      <c r="H180" s="147">
        <f aca="true" t="shared" si="80" ref="H180:O180">SUM(H181:H182)</f>
        <v>12086</v>
      </c>
      <c r="I180" s="147">
        <f t="shared" si="80"/>
        <v>1455</v>
      </c>
      <c r="J180" s="147">
        <f t="shared" si="80"/>
        <v>418</v>
      </c>
      <c r="K180" s="147">
        <f t="shared" si="80"/>
        <v>0</v>
      </c>
      <c r="L180" s="147">
        <f t="shared" si="80"/>
        <v>418</v>
      </c>
      <c r="M180" s="147">
        <f t="shared" si="80"/>
        <v>0</v>
      </c>
      <c r="N180" s="147">
        <f t="shared" si="80"/>
        <v>0</v>
      </c>
      <c r="O180" s="147">
        <f t="shared" si="80"/>
        <v>0</v>
      </c>
    </row>
    <row r="181" spans="1:15" s="104" customFormat="1" ht="78.75">
      <c r="A181" s="106" t="s">
        <v>966</v>
      </c>
      <c r="B181" s="113" t="s">
        <v>936</v>
      </c>
      <c r="C181" s="108" t="s">
        <v>1021</v>
      </c>
      <c r="D181" s="102" t="s">
        <v>970</v>
      </c>
      <c r="E181" s="102" t="s">
        <v>729</v>
      </c>
      <c r="F181" s="144" t="s">
        <v>940</v>
      </c>
      <c r="G181" s="147">
        <f>SUM(H181:I181)</f>
        <v>1455</v>
      </c>
      <c r="H181" s="147"/>
      <c r="I181" s="147">
        <v>1455</v>
      </c>
      <c r="J181" s="147">
        <f>SUM(K181:L181)</f>
        <v>418</v>
      </c>
      <c r="K181" s="147"/>
      <c r="L181" s="147">
        <v>418</v>
      </c>
      <c r="M181" s="147">
        <f>SUM(N181:O181)</f>
        <v>0</v>
      </c>
      <c r="N181" s="147"/>
      <c r="O181" s="147"/>
    </row>
    <row r="182" spans="1:15" s="104" customFormat="1" ht="94.5">
      <c r="A182" s="106" t="s">
        <v>475</v>
      </c>
      <c r="B182" s="113" t="s">
        <v>936</v>
      </c>
      <c r="C182" s="108" t="s">
        <v>1021</v>
      </c>
      <c r="D182" s="102" t="s">
        <v>970</v>
      </c>
      <c r="E182" s="102" t="s">
        <v>730</v>
      </c>
      <c r="F182" s="144" t="s">
        <v>940</v>
      </c>
      <c r="G182" s="147">
        <f>SUM(H182:I182)</f>
        <v>12086</v>
      </c>
      <c r="H182" s="147">
        <v>12086</v>
      </c>
      <c r="I182" s="147"/>
      <c r="J182" s="147">
        <f>SUM(K182:L182)</f>
        <v>0</v>
      </c>
      <c r="K182" s="147">
        <v>0</v>
      </c>
      <c r="L182" s="147"/>
      <c r="M182" s="147">
        <f>SUM(N182:O182)</f>
        <v>0</v>
      </c>
      <c r="N182" s="147"/>
      <c r="O182" s="147"/>
    </row>
    <row r="183" spans="1:15" s="104" customFormat="1" ht="15.75">
      <c r="A183" s="90" t="s">
        <v>860</v>
      </c>
      <c r="B183" s="100" t="s">
        <v>936</v>
      </c>
      <c r="C183" s="101" t="s">
        <v>1021</v>
      </c>
      <c r="D183" s="105" t="s">
        <v>979</v>
      </c>
      <c r="E183" s="105"/>
      <c r="F183" s="146"/>
      <c r="G183" s="145">
        <f>G184</f>
        <v>31674.4</v>
      </c>
      <c r="H183" s="145">
        <f aca="true" t="shared" si="81" ref="H183:O184">H184</f>
        <v>27000</v>
      </c>
      <c r="I183" s="145">
        <f t="shared" si="81"/>
        <v>4674.4</v>
      </c>
      <c r="J183" s="145">
        <f>J184</f>
        <v>115834.9</v>
      </c>
      <c r="K183" s="145">
        <f t="shared" si="81"/>
        <v>102288</v>
      </c>
      <c r="L183" s="145">
        <f t="shared" si="81"/>
        <v>13546.9</v>
      </c>
      <c r="M183" s="145">
        <f>M184</f>
        <v>1546</v>
      </c>
      <c r="N183" s="145">
        <f t="shared" si="81"/>
        <v>1391</v>
      </c>
      <c r="O183" s="145">
        <f t="shared" si="81"/>
        <v>155</v>
      </c>
    </row>
    <row r="184" spans="1:15" s="104" customFormat="1" ht="63">
      <c r="A184" s="106" t="s">
        <v>197</v>
      </c>
      <c r="B184" s="113" t="s">
        <v>936</v>
      </c>
      <c r="C184" s="108" t="s">
        <v>1021</v>
      </c>
      <c r="D184" s="102" t="s">
        <v>979</v>
      </c>
      <c r="E184" s="109" t="s">
        <v>678</v>
      </c>
      <c r="F184" s="144"/>
      <c r="G184" s="147">
        <f>G185</f>
        <v>31674.4</v>
      </c>
      <c r="H184" s="147">
        <f t="shared" si="81"/>
        <v>27000</v>
      </c>
      <c r="I184" s="147">
        <f t="shared" si="81"/>
        <v>4674.4</v>
      </c>
      <c r="J184" s="147">
        <f>J185</f>
        <v>115834.9</v>
      </c>
      <c r="K184" s="147">
        <f t="shared" si="81"/>
        <v>102288</v>
      </c>
      <c r="L184" s="147">
        <f t="shared" si="81"/>
        <v>13546.9</v>
      </c>
      <c r="M184" s="147">
        <f>M185</f>
        <v>1546</v>
      </c>
      <c r="N184" s="147">
        <f t="shared" si="81"/>
        <v>1391</v>
      </c>
      <c r="O184" s="147">
        <f t="shared" si="81"/>
        <v>155</v>
      </c>
    </row>
    <row r="185" spans="1:15" s="104" customFormat="1" ht="94.5">
      <c r="A185" s="106" t="s">
        <v>198</v>
      </c>
      <c r="B185" s="113" t="s">
        <v>936</v>
      </c>
      <c r="C185" s="108" t="s">
        <v>1021</v>
      </c>
      <c r="D185" s="102" t="s">
        <v>979</v>
      </c>
      <c r="E185" s="109" t="s">
        <v>679</v>
      </c>
      <c r="F185" s="144"/>
      <c r="G185" s="147">
        <f>SUM(G186,)</f>
        <v>31674.4</v>
      </c>
      <c r="H185" s="147">
        <f aca="true" t="shared" si="82" ref="H185:O185">SUM(H186,)</f>
        <v>27000</v>
      </c>
      <c r="I185" s="147">
        <f t="shared" si="82"/>
        <v>4674.4</v>
      </c>
      <c r="J185" s="147">
        <f t="shared" si="82"/>
        <v>115834.9</v>
      </c>
      <c r="K185" s="147">
        <f t="shared" si="82"/>
        <v>102288</v>
      </c>
      <c r="L185" s="147">
        <f t="shared" si="82"/>
        <v>13546.9</v>
      </c>
      <c r="M185" s="147">
        <f t="shared" si="82"/>
        <v>1546</v>
      </c>
      <c r="N185" s="147">
        <f t="shared" si="82"/>
        <v>1391</v>
      </c>
      <c r="O185" s="147">
        <f t="shared" si="82"/>
        <v>155</v>
      </c>
    </row>
    <row r="186" spans="1:15" s="104" customFormat="1" ht="47.25">
      <c r="A186" s="106" t="s">
        <v>680</v>
      </c>
      <c r="B186" s="113" t="s">
        <v>936</v>
      </c>
      <c r="C186" s="108" t="s">
        <v>1021</v>
      </c>
      <c r="D186" s="102" t="s">
        <v>979</v>
      </c>
      <c r="E186" s="109" t="s">
        <v>681</v>
      </c>
      <c r="F186" s="144"/>
      <c r="G186" s="147">
        <f>SUM(G187:G189)</f>
        <v>31674.4</v>
      </c>
      <c r="H186" s="147">
        <f aca="true" t="shared" si="83" ref="H186:O186">SUM(H187:H189)</f>
        <v>27000</v>
      </c>
      <c r="I186" s="147">
        <f t="shared" si="83"/>
        <v>4674.4</v>
      </c>
      <c r="J186" s="147">
        <f t="shared" si="83"/>
        <v>115834.9</v>
      </c>
      <c r="K186" s="147">
        <f t="shared" si="83"/>
        <v>102288</v>
      </c>
      <c r="L186" s="147">
        <f t="shared" si="83"/>
        <v>13546.9</v>
      </c>
      <c r="M186" s="147">
        <f t="shared" si="83"/>
        <v>1546</v>
      </c>
      <c r="N186" s="147">
        <f t="shared" si="83"/>
        <v>1391</v>
      </c>
      <c r="O186" s="147">
        <f t="shared" si="83"/>
        <v>155</v>
      </c>
    </row>
    <row r="187" spans="1:15" s="104" customFormat="1" ht="78.75">
      <c r="A187" s="106" t="s">
        <v>966</v>
      </c>
      <c r="B187" s="113" t="s">
        <v>936</v>
      </c>
      <c r="C187" s="108" t="s">
        <v>1021</v>
      </c>
      <c r="D187" s="102" t="s">
        <v>979</v>
      </c>
      <c r="E187" s="102" t="s">
        <v>540</v>
      </c>
      <c r="F187" s="144" t="s">
        <v>940</v>
      </c>
      <c r="G187" s="147">
        <f>SUM(H187:I187)</f>
        <v>4674.4</v>
      </c>
      <c r="H187" s="147"/>
      <c r="I187" s="147">
        <v>4674.4</v>
      </c>
      <c r="J187" s="147">
        <f>SUM(K187:L187)</f>
        <v>13546.9</v>
      </c>
      <c r="K187" s="147"/>
      <c r="L187" s="147">
        <v>13546.9</v>
      </c>
      <c r="M187" s="147">
        <f>SUM(N187:O187)</f>
        <v>155</v>
      </c>
      <c r="N187" s="147"/>
      <c r="O187" s="147">
        <v>155</v>
      </c>
    </row>
    <row r="188" spans="1:15" s="104" customFormat="1" ht="110.25">
      <c r="A188" s="106" t="s">
        <v>731</v>
      </c>
      <c r="B188" s="113" t="s">
        <v>936</v>
      </c>
      <c r="C188" s="108" t="s">
        <v>1021</v>
      </c>
      <c r="D188" s="102" t="s">
        <v>979</v>
      </c>
      <c r="E188" s="102" t="s">
        <v>732</v>
      </c>
      <c r="F188" s="144" t="s">
        <v>940</v>
      </c>
      <c r="G188" s="148">
        <f>SUM(H188:I188)</f>
        <v>0</v>
      </c>
      <c r="H188" s="148"/>
      <c r="I188" s="148">
        <v>0</v>
      </c>
      <c r="J188" s="148">
        <f>SUM(K188:L188)</f>
        <v>0</v>
      </c>
      <c r="K188" s="148"/>
      <c r="L188" s="148">
        <v>0</v>
      </c>
      <c r="M188" s="148">
        <f>SUM(N188:O188)</f>
        <v>0</v>
      </c>
      <c r="N188" s="148"/>
      <c r="O188" s="148">
        <v>0</v>
      </c>
    </row>
    <row r="189" spans="1:15" s="104" customFormat="1" ht="94.5">
      <c r="A189" s="106" t="s">
        <v>475</v>
      </c>
      <c r="B189" s="113" t="s">
        <v>936</v>
      </c>
      <c r="C189" s="108" t="s">
        <v>1021</v>
      </c>
      <c r="D189" s="102" t="s">
        <v>979</v>
      </c>
      <c r="E189" s="102" t="s">
        <v>464</v>
      </c>
      <c r="F189" s="144" t="s">
        <v>940</v>
      </c>
      <c r="G189" s="147">
        <f>SUM(H189:I189)</f>
        <v>27000</v>
      </c>
      <c r="H189" s="147">
        <v>27000</v>
      </c>
      <c r="I189" s="147"/>
      <c r="J189" s="147">
        <f>SUM(K189:L189)</f>
        <v>102288</v>
      </c>
      <c r="K189" s="147">
        <v>102288</v>
      </c>
      <c r="L189" s="147"/>
      <c r="M189" s="147">
        <f>SUM(N189:O189)</f>
        <v>1391</v>
      </c>
      <c r="N189" s="147">
        <v>1391</v>
      </c>
      <c r="O189" s="147"/>
    </row>
    <row r="190" spans="1:15" s="119" customFormat="1" ht="31.5">
      <c r="A190" s="90" t="s">
        <v>949</v>
      </c>
      <c r="B190" s="100" t="s">
        <v>936</v>
      </c>
      <c r="C190" s="101" t="s">
        <v>1021</v>
      </c>
      <c r="D190" s="105" t="s">
        <v>780</v>
      </c>
      <c r="E190" s="105"/>
      <c r="F190" s="146"/>
      <c r="G190" s="145">
        <f>G191</f>
        <v>18214</v>
      </c>
      <c r="H190" s="145">
        <f aca="true" t="shared" si="84" ref="H190:O192">H191</f>
        <v>16006</v>
      </c>
      <c r="I190" s="145">
        <f t="shared" si="84"/>
        <v>2208</v>
      </c>
      <c r="J190" s="145">
        <f t="shared" si="84"/>
        <v>0</v>
      </c>
      <c r="K190" s="145">
        <f t="shared" si="84"/>
        <v>0</v>
      </c>
      <c r="L190" s="145">
        <f t="shared" si="84"/>
        <v>0</v>
      </c>
      <c r="M190" s="145">
        <f t="shared" si="84"/>
        <v>0</v>
      </c>
      <c r="N190" s="145">
        <f t="shared" si="84"/>
        <v>0</v>
      </c>
      <c r="O190" s="145">
        <f t="shared" si="84"/>
        <v>0</v>
      </c>
    </row>
    <row r="191" spans="1:15" s="104" customFormat="1" ht="63">
      <c r="A191" s="106" t="s">
        <v>197</v>
      </c>
      <c r="B191" s="113" t="s">
        <v>936</v>
      </c>
      <c r="C191" s="108" t="s">
        <v>1021</v>
      </c>
      <c r="D191" s="102" t="s">
        <v>780</v>
      </c>
      <c r="E191" s="109" t="s">
        <v>557</v>
      </c>
      <c r="F191" s="144"/>
      <c r="G191" s="147">
        <f>G192</f>
        <v>18214</v>
      </c>
      <c r="H191" s="147">
        <f t="shared" si="84"/>
        <v>16006</v>
      </c>
      <c r="I191" s="147">
        <f t="shared" si="84"/>
        <v>2208</v>
      </c>
      <c r="J191" s="147">
        <f t="shared" si="84"/>
        <v>0</v>
      </c>
      <c r="K191" s="147">
        <f t="shared" si="84"/>
        <v>0</v>
      </c>
      <c r="L191" s="147">
        <f t="shared" si="84"/>
        <v>0</v>
      </c>
      <c r="M191" s="147">
        <f t="shared" si="84"/>
        <v>0</v>
      </c>
      <c r="N191" s="147">
        <f t="shared" si="84"/>
        <v>0</v>
      </c>
      <c r="O191" s="147">
        <f t="shared" si="84"/>
        <v>0</v>
      </c>
    </row>
    <row r="192" spans="1:15" s="104" customFormat="1" ht="94.5">
      <c r="A192" s="106" t="s">
        <v>225</v>
      </c>
      <c r="B192" s="113" t="s">
        <v>936</v>
      </c>
      <c r="C192" s="108" t="s">
        <v>1021</v>
      </c>
      <c r="D192" s="102" t="s">
        <v>780</v>
      </c>
      <c r="E192" s="109" t="s">
        <v>657</v>
      </c>
      <c r="F192" s="144"/>
      <c r="G192" s="147">
        <f>G193</f>
        <v>18214</v>
      </c>
      <c r="H192" s="147">
        <f t="shared" si="84"/>
        <v>16006</v>
      </c>
      <c r="I192" s="147">
        <f t="shared" si="84"/>
        <v>2208</v>
      </c>
      <c r="J192" s="147">
        <f t="shared" si="84"/>
        <v>0</v>
      </c>
      <c r="K192" s="147">
        <f t="shared" si="84"/>
        <v>0</v>
      </c>
      <c r="L192" s="147">
        <f t="shared" si="84"/>
        <v>0</v>
      </c>
      <c r="M192" s="147">
        <f t="shared" si="84"/>
        <v>0</v>
      </c>
      <c r="N192" s="147">
        <f t="shared" si="84"/>
        <v>0</v>
      </c>
      <c r="O192" s="147">
        <f t="shared" si="84"/>
        <v>0</v>
      </c>
    </row>
    <row r="193" spans="1:15" s="104" customFormat="1" ht="63">
      <c r="A193" s="106" t="s">
        <v>87</v>
      </c>
      <c r="B193" s="113" t="s">
        <v>936</v>
      </c>
      <c r="C193" s="108" t="s">
        <v>1021</v>
      </c>
      <c r="D193" s="102" t="s">
        <v>780</v>
      </c>
      <c r="E193" s="109" t="s">
        <v>353</v>
      </c>
      <c r="F193" s="144"/>
      <c r="G193" s="147">
        <f>SUM(G194:G195)</f>
        <v>18214</v>
      </c>
      <c r="H193" s="147">
        <f aca="true" t="shared" si="85" ref="H193:O193">SUM(H194:H195)</f>
        <v>16006</v>
      </c>
      <c r="I193" s="147">
        <f t="shared" si="85"/>
        <v>2208</v>
      </c>
      <c r="J193" s="147">
        <f t="shared" si="85"/>
        <v>0</v>
      </c>
      <c r="K193" s="147">
        <f t="shared" si="85"/>
        <v>0</v>
      </c>
      <c r="L193" s="147">
        <f t="shared" si="85"/>
        <v>0</v>
      </c>
      <c r="M193" s="147">
        <f t="shared" si="85"/>
        <v>0</v>
      </c>
      <c r="N193" s="147">
        <f t="shared" si="85"/>
        <v>0</v>
      </c>
      <c r="O193" s="147">
        <f t="shared" si="85"/>
        <v>0</v>
      </c>
    </row>
    <row r="194" spans="1:15" s="104" customFormat="1" ht="78.75">
      <c r="A194" s="106" t="s">
        <v>966</v>
      </c>
      <c r="B194" s="113" t="s">
        <v>936</v>
      </c>
      <c r="C194" s="108" t="s">
        <v>1021</v>
      </c>
      <c r="D194" s="102" t="s">
        <v>780</v>
      </c>
      <c r="E194" s="102" t="s">
        <v>352</v>
      </c>
      <c r="F194" s="144" t="s">
        <v>940</v>
      </c>
      <c r="G194" s="147">
        <f>SUM(H194:I194)</f>
        <v>2208</v>
      </c>
      <c r="H194" s="147"/>
      <c r="I194" s="147">
        <v>2208</v>
      </c>
      <c r="J194" s="147">
        <f>SUM(K194:L194)</f>
        <v>0</v>
      </c>
      <c r="K194" s="147"/>
      <c r="L194" s="147"/>
      <c r="M194" s="147">
        <f>SUM(N194:O194)</f>
        <v>0</v>
      </c>
      <c r="N194" s="147"/>
      <c r="O194" s="147"/>
    </row>
    <row r="195" spans="1:15" s="104" customFormat="1" ht="94.5">
      <c r="A195" s="111" t="s">
        <v>475</v>
      </c>
      <c r="B195" s="113" t="s">
        <v>936</v>
      </c>
      <c r="C195" s="108" t="s">
        <v>1021</v>
      </c>
      <c r="D195" s="102" t="s">
        <v>780</v>
      </c>
      <c r="E195" s="108" t="s">
        <v>90</v>
      </c>
      <c r="F195" s="102" t="s">
        <v>940</v>
      </c>
      <c r="G195" s="110">
        <f>SUM(H195:I195)</f>
        <v>16006</v>
      </c>
      <c r="H195" s="110">
        <v>16006</v>
      </c>
      <c r="I195" s="110"/>
      <c r="J195" s="110">
        <f>SUM(K195:L195)</f>
        <v>0</v>
      </c>
      <c r="K195" s="110"/>
      <c r="L195" s="110"/>
      <c r="M195" s="110">
        <f>SUM(N195:O195)</f>
        <v>0</v>
      </c>
      <c r="N195" s="110"/>
      <c r="O195" s="110"/>
    </row>
    <row r="196" spans="1:15" s="104" customFormat="1" ht="15.75">
      <c r="A196" s="90" t="s">
        <v>931</v>
      </c>
      <c r="B196" s="100" t="s">
        <v>936</v>
      </c>
      <c r="C196" s="101" t="s">
        <v>1021</v>
      </c>
      <c r="D196" s="101" t="s">
        <v>1021</v>
      </c>
      <c r="E196" s="102"/>
      <c r="F196" s="144"/>
      <c r="G196" s="145">
        <f aca="true" t="shared" si="86" ref="G196:O196">G197</f>
        <v>1565</v>
      </c>
      <c r="H196" s="145">
        <f t="shared" si="86"/>
        <v>0</v>
      </c>
      <c r="I196" s="145">
        <f t="shared" si="86"/>
        <v>1565</v>
      </c>
      <c r="J196" s="145">
        <f t="shared" si="86"/>
        <v>1384</v>
      </c>
      <c r="K196" s="145">
        <f t="shared" si="86"/>
        <v>0</v>
      </c>
      <c r="L196" s="145">
        <f t="shared" si="86"/>
        <v>1384</v>
      </c>
      <c r="M196" s="145">
        <f t="shared" si="86"/>
        <v>1437</v>
      </c>
      <c r="N196" s="145">
        <f t="shared" si="86"/>
        <v>0</v>
      </c>
      <c r="O196" s="145">
        <f t="shared" si="86"/>
        <v>1437</v>
      </c>
    </row>
    <row r="197" spans="1:15" s="104" customFormat="1" ht="94.5">
      <c r="A197" s="111" t="s">
        <v>199</v>
      </c>
      <c r="B197" s="113" t="s">
        <v>936</v>
      </c>
      <c r="C197" s="108" t="s">
        <v>1021</v>
      </c>
      <c r="D197" s="108" t="s">
        <v>1021</v>
      </c>
      <c r="E197" s="109" t="s">
        <v>74</v>
      </c>
      <c r="F197" s="144"/>
      <c r="G197" s="147">
        <f>SUM(G198,G205,G210)</f>
        <v>1565</v>
      </c>
      <c r="H197" s="147">
        <f aca="true" t="shared" si="87" ref="H197:O197">SUM(H198,H205,H210)</f>
        <v>0</v>
      </c>
      <c r="I197" s="147">
        <f t="shared" si="87"/>
        <v>1565</v>
      </c>
      <c r="J197" s="147">
        <f t="shared" si="87"/>
        <v>1384</v>
      </c>
      <c r="K197" s="147">
        <f t="shared" si="87"/>
        <v>0</v>
      </c>
      <c r="L197" s="147">
        <f t="shared" si="87"/>
        <v>1384</v>
      </c>
      <c r="M197" s="147">
        <f t="shared" si="87"/>
        <v>1437</v>
      </c>
      <c r="N197" s="147">
        <f t="shared" si="87"/>
        <v>0</v>
      </c>
      <c r="O197" s="147">
        <f t="shared" si="87"/>
        <v>1437</v>
      </c>
    </row>
    <row r="198" spans="1:15" s="104" customFormat="1" ht="110.25">
      <c r="A198" s="111" t="s">
        <v>200</v>
      </c>
      <c r="B198" s="113" t="s">
        <v>936</v>
      </c>
      <c r="C198" s="108" t="s">
        <v>1021</v>
      </c>
      <c r="D198" s="108" t="s">
        <v>1021</v>
      </c>
      <c r="E198" s="109" t="s">
        <v>1006</v>
      </c>
      <c r="F198" s="102"/>
      <c r="G198" s="110">
        <f>SUM(G199,)</f>
        <v>1489</v>
      </c>
      <c r="H198" s="110">
        <f aca="true" t="shared" si="88" ref="H198:O198">SUM(H199,)</f>
        <v>0</v>
      </c>
      <c r="I198" s="110">
        <f t="shared" si="88"/>
        <v>1489</v>
      </c>
      <c r="J198" s="110">
        <f t="shared" si="88"/>
        <v>1384</v>
      </c>
      <c r="K198" s="110">
        <f t="shared" si="88"/>
        <v>0</v>
      </c>
      <c r="L198" s="110">
        <f t="shared" si="88"/>
        <v>1384</v>
      </c>
      <c r="M198" s="110">
        <f t="shared" si="88"/>
        <v>1437</v>
      </c>
      <c r="N198" s="110">
        <f t="shared" si="88"/>
        <v>0</v>
      </c>
      <c r="O198" s="110">
        <f t="shared" si="88"/>
        <v>1437</v>
      </c>
    </row>
    <row r="199" spans="1:15" s="104" customFormat="1" ht="63">
      <c r="A199" s="111" t="s">
        <v>1009</v>
      </c>
      <c r="B199" s="113" t="s">
        <v>936</v>
      </c>
      <c r="C199" s="108" t="s">
        <v>1021</v>
      </c>
      <c r="D199" s="108" t="s">
        <v>1021</v>
      </c>
      <c r="E199" s="109" t="s">
        <v>1007</v>
      </c>
      <c r="F199" s="102"/>
      <c r="G199" s="110">
        <f>SUM(G200:G204)</f>
        <v>1489</v>
      </c>
      <c r="H199" s="110">
        <f aca="true" t="shared" si="89" ref="H199:O199">SUM(H200:H204)</f>
        <v>0</v>
      </c>
      <c r="I199" s="110">
        <f t="shared" si="89"/>
        <v>1489</v>
      </c>
      <c r="J199" s="110">
        <f t="shared" si="89"/>
        <v>1384</v>
      </c>
      <c r="K199" s="110">
        <f t="shared" si="89"/>
        <v>0</v>
      </c>
      <c r="L199" s="110">
        <f t="shared" si="89"/>
        <v>1384</v>
      </c>
      <c r="M199" s="110">
        <f t="shared" si="89"/>
        <v>1437</v>
      </c>
      <c r="N199" s="110">
        <f t="shared" si="89"/>
        <v>0</v>
      </c>
      <c r="O199" s="110">
        <f t="shared" si="89"/>
        <v>1437</v>
      </c>
    </row>
    <row r="200" spans="1:15" s="104" customFormat="1" ht="204.75">
      <c r="A200" s="111" t="s">
        <v>636</v>
      </c>
      <c r="B200" s="113" t="s">
        <v>936</v>
      </c>
      <c r="C200" s="108" t="s">
        <v>1021</v>
      </c>
      <c r="D200" s="108" t="s">
        <v>1021</v>
      </c>
      <c r="E200" s="102" t="s">
        <v>541</v>
      </c>
      <c r="F200" s="102" t="s">
        <v>938</v>
      </c>
      <c r="G200" s="110">
        <f>SUM(H200:I200)</f>
        <v>1209.3</v>
      </c>
      <c r="H200" s="110"/>
      <c r="I200" s="110">
        <v>1209.3</v>
      </c>
      <c r="J200" s="110">
        <f>SUM(K200:L200)</f>
        <v>1384</v>
      </c>
      <c r="K200" s="110"/>
      <c r="L200" s="110">
        <v>1384</v>
      </c>
      <c r="M200" s="110">
        <f>SUM(N200:O200)</f>
        <v>1437</v>
      </c>
      <c r="N200" s="110"/>
      <c r="O200" s="110">
        <v>1437</v>
      </c>
    </row>
    <row r="201" spans="1:15" s="104" customFormat="1" ht="126">
      <c r="A201" s="111" t="s">
        <v>108</v>
      </c>
      <c r="B201" s="113" t="s">
        <v>936</v>
      </c>
      <c r="C201" s="108" t="s">
        <v>1021</v>
      </c>
      <c r="D201" s="108" t="s">
        <v>1021</v>
      </c>
      <c r="E201" s="102" t="s">
        <v>541</v>
      </c>
      <c r="F201" s="102" t="s">
        <v>940</v>
      </c>
      <c r="G201" s="110">
        <f>SUM(H201:I201)</f>
        <v>171.7</v>
      </c>
      <c r="H201" s="110"/>
      <c r="I201" s="110">
        <v>171.7</v>
      </c>
      <c r="J201" s="110">
        <f>SUM(K201:L201)</f>
        <v>0</v>
      </c>
      <c r="K201" s="110"/>
      <c r="L201" s="110"/>
      <c r="M201" s="110">
        <f>SUM(N201:O201)</f>
        <v>0</v>
      </c>
      <c r="N201" s="110"/>
      <c r="O201" s="110"/>
    </row>
    <row r="202" spans="1:15" s="104" customFormat="1" ht="94.5">
      <c r="A202" s="149" t="s">
        <v>700</v>
      </c>
      <c r="B202" s="113" t="s">
        <v>936</v>
      </c>
      <c r="C202" s="108" t="s">
        <v>1021</v>
      </c>
      <c r="D202" s="108" t="s">
        <v>1021</v>
      </c>
      <c r="E202" s="102" t="s">
        <v>541</v>
      </c>
      <c r="F202" s="102" t="s">
        <v>655</v>
      </c>
      <c r="G202" s="110">
        <f>SUM(H202:I202)</f>
        <v>0</v>
      </c>
      <c r="H202" s="110"/>
      <c r="I202" s="110">
        <v>0</v>
      </c>
      <c r="J202" s="110">
        <f>SUM(K202:L202)</f>
        <v>0</v>
      </c>
      <c r="K202" s="110"/>
      <c r="L202" s="110"/>
      <c r="M202" s="110">
        <f>SUM(N202:O202)</f>
        <v>0</v>
      </c>
      <c r="N202" s="110"/>
      <c r="O202" s="110"/>
    </row>
    <row r="203" spans="1:15" s="104" customFormat="1" ht="47.25">
      <c r="A203" s="111" t="s">
        <v>795</v>
      </c>
      <c r="B203" s="113" t="s">
        <v>936</v>
      </c>
      <c r="C203" s="108" t="s">
        <v>1021</v>
      </c>
      <c r="D203" s="108" t="s">
        <v>1021</v>
      </c>
      <c r="E203" s="109" t="s">
        <v>1008</v>
      </c>
      <c r="F203" s="102" t="s">
        <v>671</v>
      </c>
      <c r="G203" s="110">
        <f>SUM(H203:I203)</f>
        <v>20</v>
      </c>
      <c r="H203" s="110"/>
      <c r="I203" s="110">
        <v>20</v>
      </c>
      <c r="J203" s="110">
        <f>SUM(K203:L203)</f>
        <v>0</v>
      </c>
      <c r="K203" s="110"/>
      <c r="L203" s="110"/>
      <c r="M203" s="110">
        <f>SUM(N203:O203)</f>
        <v>0</v>
      </c>
      <c r="N203" s="110"/>
      <c r="O203" s="110"/>
    </row>
    <row r="204" spans="1:15" s="104" customFormat="1" ht="63">
      <c r="A204" s="111" t="s">
        <v>39</v>
      </c>
      <c r="B204" s="113" t="s">
        <v>936</v>
      </c>
      <c r="C204" s="108" t="s">
        <v>1021</v>
      </c>
      <c r="D204" s="108" t="s">
        <v>1021</v>
      </c>
      <c r="E204" s="109" t="s">
        <v>1008</v>
      </c>
      <c r="F204" s="102" t="s">
        <v>940</v>
      </c>
      <c r="G204" s="110">
        <f>SUM(H204:I204)</f>
        <v>88</v>
      </c>
      <c r="H204" s="110"/>
      <c r="I204" s="110">
        <v>88</v>
      </c>
      <c r="J204" s="110">
        <f>SUM(K204:L204)</f>
        <v>0</v>
      </c>
      <c r="K204" s="110"/>
      <c r="L204" s="110"/>
      <c r="M204" s="110">
        <f>SUM(N204:O204)</f>
        <v>0</v>
      </c>
      <c r="N204" s="110"/>
      <c r="O204" s="110"/>
    </row>
    <row r="205" spans="1:15" s="104" customFormat="1" ht="126">
      <c r="A205" s="111" t="s">
        <v>303</v>
      </c>
      <c r="B205" s="113" t="s">
        <v>936</v>
      </c>
      <c r="C205" s="108" t="s">
        <v>1021</v>
      </c>
      <c r="D205" s="108" t="s">
        <v>1021</v>
      </c>
      <c r="E205" s="109" t="s">
        <v>151</v>
      </c>
      <c r="F205" s="102"/>
      <c r="G205" s="110">
        <f>SUM(G206)</f>
        <v>61</v>
      </c>
      <c r="H205" s="110">
        <f aca="true" t="shared" si="90" ref="H205:O205">SUM(H206)</f>
        <v>0</v>
      </c>
      <c r="I205" s="110">
        <f t="shared" si="90"/>
        <v>61</v>
      </c>
      <c r="J205" s="110">
        <f t="shared" si="90"/>
        <v>0</v>
      </c>
      <c r="K205" s="110">
        <f t="shared" si="90"/>
        <v>0</v>
      </c>
      <c r="L205" s="110">
        <f t="shared" si="90"/>
        <v>0</v>
      </c>
      <c r="M205" s="110">
        <f t="shared" si="90"/>
        <v>0</v>
      </c>
      <c r="N205" s="110">
        <f t="shared" si="90"/>
        <v>0</v>
      </c>
      <c r="O205" s="110">
        <f t="shared" si="90"/>
        <v>0</v>
      </c>
    </row>
    <row r="206" spans="1:15" s="104" customFormat="1" ht="47.25">
      <c r="A206" s="111" t="s">
        <v>0</v>
      </c>
      <c r="B206" s="113" t="s">
        <v>936</v>
      </c>
      <c r="C206" s="108" t="s">
        <v>1021</v>
      </c>
      <c r="D206" s="108" t="s">
        <v>1021</v>
      </c>
      <c r="E206" s="109" t="s">
        <v>304</v>
      </c>
      <c r="F206" s="102"/>
      <c r="G206" s="110">
        <f>SUM(G207:G209)</f>
        <v>61</v>
      </c>
      <c r="H206" s="110">
        <f aca="true" t="shared" si="91" ref="H206:O206">SUM(H207:H209)</f>
        <v>0</v>
      </c>
      <c r="I206" s="110">
        <f t="shared" si="91"/>
        <v>61</v>
      </c>
      <c r="J206" s="110">
        <f t="shared" si="91"/>
        <v>0</v>
      </c>
      <c r="K206" s="110">
        <f t="shared" si="91"/>
        <v>0</v>
      </c>
      <c r="L206" s="110">
        <f t="shared" si="91"/>
        <v>0</v>
      </c>
      <c r="M206" s="110">
        <f t="shared" si="91"/>
        <v>0</v>
      </c>
      <c r="N206" s="110">
        <f t="shared" si="91"/>
        <v>0</v>
      </c>
      <c r="O206" s="110">
        <f t="shared" si="91"/>
        <v>0</v>
      </c>
    </row>
    <row r="207" spans="1:15" s="104" customFormat="1" ht="141.75">
      <c r="A207" s="129" t="s">
        <v>812</v>
      </c>
      <c r="B207" s="113" t="s">
        <v>936</v>
      </c>
      <c r="C207" s="108" t="s">
        <v>1021</v>
      </c>
      <c r="D207" s="108" t="s">
        <v>1021</v>
      </c>
      <c r="E207" s="109" t="s">
        <v>1</v>
      </c>
      <c r="F207" s="102" t="s">
        <v>938</v>
      </c>
      <c r="G207" s="110">
        <f>SUM(H207:I207)</f>
        <v>14.7</v>
      </c>
      <c r="H207" s="110"/>
      <c r="I207" s="110">
        <v>14.7</v>
      </c>
      <c r="J207" s="110"/>
      <c r="K207" s="110"/>
      <c r="L207" s="110"/>
      <c r="M207" s="110"/>
      <c r="N207" s="150"/>
      <c r="O207" s="110"/>
    </row>
    <row r="208" spans="1:15" s="104" customFormat="1" ht="63">
      <c r="A208" s="129" t="s">
        <v>39</v>
      </c>
      <c r="B208" s="113" t="s">
        <v>936</v>
      </c>
      <c r="C208" s="108" t="s">
        <v>1021</v>
      </c>
      <c r="D208" s="108" t="s">
        <v>1021</v>
      </c>
      <c r="E208" s="109" t="s">
        <v>1</v>
      </c>
      <c r="F208" s="102" t="s">
        <v>940</v>
      </c>
      <c r="G208" s="110">
        <f>SUM(H208:I208)</f>
        <v>43.3</v>
      </c>
      <c r="H208" s="117"/>
      <c r="I208" s="117">
        <v>43.3</v>
      </c>
      <c r="J208" s="110">
        <f>SUM(K208:L208)</f>
        <v>0</v>
      </c>
      <c r="K208" s="117"/>
      <c r="L208" s="117"/>
      <c r="M208" s="110">
        <f>SUM(N208:O208)</f>
        <v>0</v>
      </c>
      <c r="N208" s="151"/>
      <c r="O208" s="117"/>
    </row>
    <row r="209" spans="1:15" s="104" customFormat="1" ht="47.25">
      <c r="A209" s="129" t="s">
        <v>172</v>
      </c>
      <c r="B209" s="113" t="s">
        <v>936</v>
      </c>
      <c r="C209" s="108" t="s">
        <v>1021</v>
      </c>
      <c r="D209" s="108" t="s">
        <v>1021</v>
      </c>
      <c r="E209" s="109" t="s">
        <v>1</v>
      </c>
      <c r="F209" s="102" t="s">
        <v>671</v>
      </c>
      <c r="G209" s="110">
        <f>SUM(H209:I209)</f>
        <v>3</v>
      </c>
      <c r="H209" s="117"/>
      <c r="I209" s="117">
        <v>3</v>
      </c>
      <c r="J209" s="110">
        <f>SUM(K209:L209)</f>
        <v>0</v>
      </c>
      <c r="K209" s="117"/>
      <c r="L209" s="117"/>
      <c r="M209" s="110">
        <f>SUM(N209:O209)</f>
        <v>0</v>
      </c>
      <c r="N209" s="151"/>
      <c r="O209" s="117"/>
    </row>
    <row r="210" spans="1:15" s="104" customFormat="1" ht="141.75">
      <c r="A210" s="111" t="s">
        <v>6</v>
      </c>
      <c r="B210" s="113" t="s">
        <v>936</v>
      </c>
      <c r="C210" s="108" t="s">
        <v>1021</v>
      </c>
      <c r="D210" s="108" t="s">
        <v>1021</v>
      </c>
      <c r="E210" s="109" t="s">
        <v>152</v>
      </c>
      <c r="F210" s="102"/>
      <c r="G210" s="110">
        <f>G211</f>
        <v>15</v>
      </c>
      <c r="H210" s="110">
        <f aca="true" t="shared" si="92" ref="H210:O211">H211</f>
        <v>0</v>
      </c>
      <c r="I210" s="110">
        <f t="shared" si="92"/>
        <v>15</v>
      </c>
      <c r="J210" s="110">
        <f t="shared" si="92"/>
        <v>0</v>
      </c>
      <c r="K210" s="110">
        <f t="shared" si="92"/>
        <v>0</v>
      </c>
      <c r="L210" s="110">
        <f t="shared" si="92"/>
        <v>0</v>
      </c>
      <c r="M210" s="110">
        <f t="shared" si="92"/>
        <v>0</v>
      </c>
      <c r="N210" s="110">
        <f t="shared" si="92"/>
        <v>0</v>
      </c>
      <c r="O210" s="110">
        <f t="shared" si="92"/>
        <v>0</v>
      </c>
    </row>
    <row r="211" spans="1:15" s="104" customFormat="1" ht="47.25">
      <c r="A211" s="111" t="s">
        <v>7</v>
      </c>
      <c r="B211" s="113" t="s">
        <v>936</v>
      </c>
      <c r="C211" s="108" t="s">
        <v>1021</v>
      </c>
      <c r="D211" s="108" t="s">
        <v>1021</v>
      </c>
      <c r="E211" s="109" t="s">
        <v>4</v>
      </c>
      <c r="F211" s="102"/>
      <c r="G211" s="110">
        <f>G212</f>
        <v>15</v>
      </c>
      <c r="H211" s="110">
        <f t="shared" si="92"/>
        <v>0</v>
      </c>
      <c r="I211" s="110">
        <f t="shared" si="92"/>
        <v>15</v>
      </c>
      <c r="J211" s="110">
        <f t="shared" si="92"/>
        <v>0</v>
      </c>
      <c r="K211" s="110">
        <f t="shared" si="92"/>
        <v>0</v>
      </c>
      <c r="L211" s="110">
        <f t="shared" si="92"/>
        <v>0</v>
      </c>
      <c r="M211" s="110">
        <f t="shared" si="92"/>
        <v>0</v>
      </c>
      <c r="N211" s="110">
        <f t="shared" si="92"/>
        <v>0</v>
      </c>
      <c r="O211" s="110">
        <f t="shared" si="92"/>
        <v>0</v>
      </c>
    </row>
    <row r="212" spans="1:15" s="104" customFormat="1" ht="63">
      <c r="A212" s="129" t="s">
        <v>39</v>
      </c>
      <c r="B212" s="113" t="s">
        <v>936</v>
      </c>
      <c r="C212" s="108" t="s">
        <v>1021</v>
      </c>
      <c r="D212" s="108" t="s">
        <v>1021</v>
      </c>
      <c r="E212" s="109" t="s">
        <v>5</v>
      </c>
      <c r="F212" s="102" t="s">
        <v>940</v>
      </c>
      <c r="G212" s="110">
        <f>SUM(H212:I212)</f>
        <v>15</v>
      </c>
      <c r="H212" s="117"/>
      <c r="I212" s="117">
        <v>15</v>
      </c>
      <c r="J212" s="110">
        <f>SUM(K212:L212)</f>
        <v>0</v>
      </c>
      <c r="K212" s="117"/>
      <c r="L212" s="117"/>
      <c r="M212" s="110">
        <f>SUM(N212:O212)</f>
        <v>0</v>
      </c>
      <c r="N212" s="151"/>
      <c r="O212" s="117"/>
    </row>
    <row r="213" spans="1:15" s="119" customFormat="1" ht="15.75">
      <c r="A213" s="152" t="s">
        <v>865</v>
      </c>
      <c r="B213" s="100" t="s">
        <v>936</v>
      </c>
      <c r="C213" s="105" t="s">
        <v>782</v>
      </c>
      <c r="D213" s="105"/>
      <c r="E213" s="134"/>
      <c r="F213" s="105"/>
      <c r="G213" s="103">
        <f aca="true" t="shared" si="93" ref="G213:O213">SUM(G214,G222)</f>
        <v>14023</v>
      </c>
      <c r="H213" s="103">
        <f t="shared" si="93"/>
        <v>12657</v>
      </c>
      <c r="I213" s="103">
        <f t="shared" si="93"/>
        <v>1366</v>
      </c>
      <c r="J213" s="103">
        <f t="shared" si="93"/>
        <v>0</v>
      </c>
      <c r="K213" s="103">
        <f t="shared" si="93"/>
        <v>0</v>
      </c>
      <c r="L213" s="103">
        <f t="shared" si="93"/>
        <v>0</v>
      </c>
      <c r="M213" s="103">
        <f t="shared" si="93"/>
        <v>38660</v>
      </c>
      <c r="N213" s="103">
        <f t="shared" si="93"/>
        <v>34794</v>
      </c>
      <c r="O213" s="103">
        <f t="shared" si="93"/>
        <v>3866</v>
      </c>
    </row>
    <row r="214" spans="1:15" s="119" customFormat="1" ht="15.75">
      <c r="A214" s="90" t="s">
        <v>866</v>
      </c>
      <c r="B214" s="100" t="s">
        <v>936</v>
      </c>
      <c r="C214" s="105" t="s">
        <v>782</v>
      </c>
      <c r="D214" s="105" t="s">
        <v>970</v>
      </c>
      <c r="E214" s="101"/>
      <c r="F214" s="105"/>
      <c r="G214" s="103">
        <f>G215</f>
        <v>626</v>
      </c>
      <c r="H214" s="103">
        <f aca="true" t="shared" si="94" ref="H214:O216">H215</f>
        <v>0</v>
      </c>
      <c r="I214" s="103">
        <f t="shared" si="94"/>
        <v>626</v>
      </c>
      <c r="J214" s="103">
        <f t="shared" si="94"/>
        <v>0</v>
      </c>
      <c r="K214" s="103">
        <f t="shared" si="94"/>
        <v>0</v>
      </c>
      <c r="L214" s="103">
        <f t="shared" si="94"/>
        <v>0</v>
      </c>
      <c r="M214" s="103">
        <f t="shared" si="94"/>
        <v>38660</v>
      </c>
      <c r="N214" s="103">
        <f t="shared" si="94"/>
        <v>34794</v>
      </c>
      <c r="O214" s="103">
        <f t="shared" si="94"/>
        <v>3866</v>
      </c>
    </row>
    <row r="215" spans="1:15" s="104" customFormat="1" ht="63">
      <c r="A215" s="111" t="s">
        <v>201</v>
      </c>
      <c r="B215" s="113" t="s">
        <v>936</v>
      </c>
      <c r="C215" s="102" t="s">
        <v>782</v>
      </c>
      <c r="D215" s="102" t="s">
        <v>970</v>
      </c>
      <c r="E215" s="109" t="s">
        <v>477</v>
      </c>
      <c r="F215" s="102"/>
      <c r="G215" s="110">
        <f>G216</f>
        <v>626</v>
      </c>
      <c r="H215" s="110">
        <f t="shared" si="94"/>
        <v>0</v>
      </c>
      <c r="I215" s="110">
        <f t="shared" si="94"/>
        <v>626</v>
      </c>
      <c r="J215" s="110">
        <f t="shared" si="94"/>
        <v>0</v>
      </c>
      <c r="K215" s="110">
        <f t="shared" si="94"/>
        <v>0</v>
      </c>
      <c r="L215" s="110">
        <f t="shared" si="94"/>
        <v>0</v>
      </c>
      <c r="M215" s="110">
        <f t="shared" si="94"/>
        <v>38660</v>
      </c>
      <c r="N215" s="110">
        <f t="shared" si="94"/>
        <v>34794</v>
      </c>
      <c r="O215" s="110">
        <f t="shared" si="94"/>
        <v>3866</v>
      </c>
    </row>
    <row r="216" spans="1:15" s="104" customFormat="1" ht="110.25">
      <c r="A216" s="111" t="s">
        <v>202</v>
      </c>
      <c r="B216" s="113" t="s">
        <v>936</v>
      </c>
      <c r="C216" s="102" t="s">
        <v>782</v>
      </c>
      <c r="D216" s="102" t="s">
        <v>970</v>
      </c>
      <c r="E216" s="109" t="s">
        <v>1010</v>
      </c>
      <c r="F216" s="102"/>
      <c r="G216" s="110">
        <f>G217</f>
        <v>626</v>
      </c>
      <c r="H216" s="110">
        <f t="shared" si="94"/>
        <v>0</v>
      </c>
      <c r="I216" s="110">
        <f t="shared" si="94"/>
        <v>626</v>
      </c>
      <c r="J216" s="110">
        <f t="shared" si="94"/>
        <v>0</v>
      </c>
      <c r="K216" s="110">
        <f t="shared" si="94"/>
        <v>0</v>
      </c>
      <c r="L216" s="110">
        <f t="shared" si="94"/>
        <v>0</v>
      </c>
      <c r="M216" s="110">
        <f t="shared" si="94"/>
        <v>38660</v>
      </c>
      <c r="N216" s="110">
        <f t="shared" si="94"/>
        <v>34794</v>
      </c>
      <c r="O216" s="110">
        <f t="shared" si="94"/>
        <v>3866</v>
      </c>
    </row>
    <row r="217" spans="1:15" s="104" customFormat="1" ht="47.25">
      <c r="A217" s="111" t="s">
        <v>963</v>
      </c>
      <c r="B217" s="113" t="s">
        <v>936</v>
      </c>
      <c r="C217" s="102" t="s">
        <v>782</v>
      </c>
      <c r="D217" s="102" t="s">
        <v>970</v>
      </c>
      <c r="E217" s="109" t="s">
        <v>733</v>
      </c>
      <c r="F217" s="102"/>
      <c r="G217" s="110">
        <f>SUM(G218:G221)</f>
        <v>626</v>
      </c>
      <c r="H217" s="110">
        <f aca="true" t="shared" si="95" ref="H217:O217">SUM(H218:H221)</f>
        <v>0</v>
      </c>
      <c r="I217" s="110">
        <f t="shared" si="95"/>
        <v>626</v>
      </c>
      <c r="J217" s="110">
        <f t="shared" si="95"/>
        <v>0</v>
      </c>
      <c r="K217" s="110">
        <f t="shared" si="95"/>
        <v>0</v>
      </c>
      <c r="L217" s="110">
        <f t="shared" si="95"/>
        <v>0</v>
      </c>
      <c r="M217" s="110">
        <f t="shared" si="95"/>
        <v>38660</v>
      </c>
      <c r="N217" s="110">
        <f t="shared" si="95"/>
        <v>34794</v>
      </c>
      <c r="O217" s="110">
        <f t="shared" si="95"/>
        <v>3866</v>
      </c>
    </row>
    <row r="218" spans="1:15" s="104" customFormat="1" ht="78.75">
      <c r="A218" s="111" t="s">
        <v>966</v>
      </c>
      <c r="B218" s="113" t="s">
        <v>936</v>
      </c>
      <c r="C218" s="102" t="s">
        <v>782</v>
      </c>
      <c r="D218" s="102" t="s">
        <v>970</v>
      </c>
      <c r="E218" s="108" t="s">
        <v>734</v>
      </c>
      <c r="F218" s="102" t="s">
        <v>940</v>
      </c>
      <c r="G218" s="110">
        <f>SUM(H218:I218)</f>
        <v>490</v>
      </c>
      <c r="H218" s="110"/>
      <c r="I218" s="110">
        <v>490</v>
      </c>
      <c r="J218" s="110">
        <f>SUM(K218:L218)</f>
        <v>0</v>
      </c>
      <c r="K218" s="110"/>
      <c r="L218" s="110">
        <v>0</v>
      </c>
      <c r="M218" s="110">
        <f>SUM(N218:O218)</f>
        <v>3866</v>
      </c>
      <c r="N218" s="110"/>
      <c r="O218" s="110">
        <v>3866</v>
      </c>
    </row>
    <row r="219" spans="1:15" s="104" customFormat="1" ht="94.5">
      <c r="A219" s="111" t="s">
        <v>417</v>
      </c>
      <c r="B219" s="113" t="s">
        <v>936</v>
      </c>
      <c r="C219" s="102" t="s">
        <v>782</v>
      </c>
      <c r="D219" s="102" t="s">
        <v>970</v>
      </c>
      <c r="E219" s="108" t="s">
        <v>734</v>
      </c>
      <c r="F219" s="102" t="s">
        <v>83</v>
      </c>
      <c r="G219" s="110">
        <f>SUM(H219:I219)</f>
        <v>56</v>
      </c>
      <c r="H219" s="110"/>
      <c r="I219" s="110">
        <v>56</v>
      </c>
      <c r="J219" s="110">
        <f>SUM(K219:L219)</f>
        <v>0</v>
      </c>
      <c r="K219" s="110"/>
      <c r="L219" s="110"/>
      <c r="M219" s="110">
        <f>SUM(N219:O219)</f>
        <v>0</v>
      </c>
      <c r="N219" s="110"/>
      <c r="O219" s="110"/>
    </row>
    <row r="220" spans="1:15" s="104" customFormat="1" ht="63">
      <c r="A220" s="111" t="s">
        <v>88</v>
      </c>
      <c r="B220" s="113" t="s">
        <v>936</v>
      </c>
      <c r="C220" s="102" t="s">
        <v>782</v>
      </c>
      <c r="D220" s="102" t="s">
        <v>970</v>
      </c>
      <c r="E220" s="108" t="s">
        <v>734</v>
      </c>
      <c r="F220" s="102" t="s">
        <v>655</v>
      </c>
      <c r="G220" s="110">
        <f>SUM(H220:I220)</f>
        <v>80</v>
      </c>
      <c r="H220" s="110"/>
      <c r="I220" s="110">
        <v>80</v>
      </c>
      <c r="J220" s="110">
        <f>SUM(K220:L220)</f>
        <v>0</v>
      </c>
      <c r="K220" s="110"/>
      <c r="L220" s="110"/>
      <c r="M220" s="110">
        <f>SUM(N220:O220)</f>
        <v>0</v>
      </c>
      <c r="N220" s="110"/>
      <c r="O220" s="110"/>
    </row>
    <row r="221" spans="1:15" s="104" customFormat="1" ht="110.25">
      <c r="A221" s="111" t="s">
        <v>735</v>
      </c>
      <c r="B221" s="113" t="s">
        <v>936</v>
      </c>
      <c r="C221" s="102" t="s">
        <v>782</v>
      </c>
      <c r="D221" s="102" t="s">
        <v>970</v>
      </c>
      <c r="E221" s="108" t="s">
        <v>736</v>
      </c>
      <c r="F221" s="102" t="s">
        <v>940</v>
      </c>
      <c r="G221" s="110">
        <f>SUM(H221:I221)</f>
        <v>0</v>
      </c>
      <c r="H221" s="110"/>
      <c r="I221" s="110"/>
      <c r="J221" s="110">
        <f>SUM(K221:L221)</f>
        <v>0</v>
      </c>
      <c r="K221" s="110">
        <v>0</v>
      </c>
      <c r="L221" s="110"/>
      <c r="M221" s="110">
        <f>SUM(N221:O221)</f>
        <v>34794</v>
      </c>
      <c r="N221" s="110">
        <v>34794</v>
      </c>
      <c r="O221" s="110"/>
    </row>
    <row r="222" spans="1:15" s="119" customFormat="1" ht="31.5">
      <c r="A222" s="90" t="s">
        <v>867</v>
      </c>
      <c r="B222" s="100" t="s">
        <v>936</v>
      </c>
      <c r="C222" s="105" t="s">
        <v>782</v>
      </c>
      <c r="D222" s="105" t="s">
        <v>971</v>
      </c>
      <c r="E222" s="101"/>
      <c r="F222" s="105"/>
      <c r="G222" s="103">
        <f>G223</f>
        <v>13397</v>
      </c>
      <c r="H222" s="103">
        <f aca="true" t="shared" si="96" ref="H222:O224">H223</f>
        <v>12657</v>
      </c>
      <c r="I222" s="103">
        <f t="shared" si="96"/>
        <v>740</v>
      </c>
      <c r="J222" s="103">
        <f t="shared" si="96"/>
        <v>0</v>
      </c>
      <c r="K222" s="103">
        <f t="shared" si="96"/>
        <v>0</v>
      </c>
      <c r="L222" s="103">
        <f t="shared" si="96"/>
        <v>0</v>
      </c>
      <c r="M222" s="103">
        <f t="shared" si="96"/>
        <v>0</v>
      </c>
      <c r="N222" s="103">
        <f t="shared" si="96"/>
        <v>0</v>
      </c>
      <c r="O222" s="103">
        <f t="shared" si="96"/>
        <v>0</v>
      </c>
    </row>
    <row r="223" spans="1:15" s="104" customFormat="1" ht="63">
      <c r="A223" s="111" t="s">
        <v>201</v>
      </c>
      <c r="B223" s="113" t="s">
        <v>936</v>
      </c>
      <c r="C223" s="102" t="s">
        <v>782</v>
      </c>
      <c r="D223" s="102" t="s">
        <v>971</v>
      </c>
      <c r="E223" s="109" t="s">
        <v>477</v>
      </c>
      <c r="F223" s="102"/>
      <c r="G223" s="110">
        <f>G224</f>
        <v>13397</v>
      </c>
      <c r="H223" s="110">
        <f t="shared" si="96"/>
        <v>12657</v>
      </c>
      <c r="I223" s="110">
        <f t="shared" si="96"/>
        <v>740</v>
      </c>
      <c r="J223" s="110">
        <f t="shared" si="96"/>
        <v>0</v>
      </c>
      <c r="K223" s="110">
        <f t="shared" si="96"/>
        <v>0</v>
      </c>
      <c r="L223" s="110">
        <f t="shared" si="96"/>
        <v>0</v>
      </c>
      <c r="M223" s="110">
        <f t="shared" si="96"/>
        <v>0</v>
      </c>
      <c r="N223" s="110">
        <f t="shared" si="96"/>
        <v>0</v>
      </c>
      <c r="O223" s="110">
        <f t="shared" si="96"/>
        <v>0</v>
      </c>
    </row>
    <row r="224" spans="1:15" s="104" customFormat="1" ht="157.5">
      <c r="A224" s="111" t="s">
        <v>332</v>
      </c>
      <c r="B224" s="113" t="s">
        <v>936</v>
      </c>
      <c r="C224" s="102" t="s">
        <v>782</v>
      </c>
      <c r="D224" s="102" t="s">
        <v>971</v>
      </c>
      <c r="E224" s="109" t="s">
        <v>325</v>
      </c>
      <c r="F224" s="102"/>
      <c r="G224" s="110">
        <f>G225</f>
        <v>13397</v>
      </c>
      <c r="H224" s="110">
        <f t="shared" si="96"/>
        <v>12657</v>
      </c>
      <c r="I224" s="110">
        <f t="shared" si="96"/>
        <v>740</v>
      </c>
      <c r="J224" s="110">
        <f t="shared" si="96"/>
        <v>0</v>
      </c>
      <c r="K224" s="110">
        <f t="shared" si="96"/>
        <v>0</v>
      </c>
      <c r="L224" s="110">
        <f t="shared" si="96"/>
        <v>0</v>
      </c>
      <c r="M224" s="110">
        <f t="shared" si="96"/>
        <v>0</v>
      </c>
      <c r="N224" s="110">
        <f t="shared" si="96"/>
        <v>0</v>
      </c>
      <c r="O224" s="110">
        <f t="shared" si="96"/>
        <v>0</v>
      </c>
    </row>
    <row r="225" spans="1:15" s="104" customFormat="1" ht="47.25">
      <c r="A225" s="111" t="s">
        <v>331</v>
      </c>
      <c r="B225" s="113" t="s">
        <v>936</v>
      </c>
      <c r="C225" s="102" t="s">
        <v>782</v>
      </c>
      <c r="D225" s="102" t="s">
        <v>971</v>
      </c>
      <c r="E225" s="109" t="s">
        <v>326</v>
      </c>
      <c r="F225" s="102"/>
      <c r="G225" s="110">
        <f>SUM(G226:G227)</f>
        <v>13397</v>
      </c>
      <c r="H225" s="110">
        <f aca="true" t="shared" si="97" ref="H225:O225">SUM(H226:H227)</f>
        <v>12657</v>
      </c>
      <c r="I225" s="110">
        <f t="shared" si="97"/>
        <v>740</v>
      </c>
      <c r="J225" s="110">
        <f t="shared" si="97"/>
        <v>0</v>
      </c>
      <c r="K225" s="110">
        <f t="shared" si="97"/>
        <v>0</v>
      </c>
      <c r="L225" s="110">
        <f t="shared" si="97"/>
        <v>0</v>
      </c>
      <c r="M225" s="110">
        <f t="shared" si="97"/>
        <v>0</v>
      </c>
      <c r="N225" s="110">
        <f t="shared" si="97"/>
        <v>0</v>
      </c>
      <c r="O225" s="110">
        <f t="shared" si="97"/>
        <v>0</v>
      </c>
    </row>
    <row r="226" spans="1:15" s="104" customFormat="1" ht="110.25">
      <c r="A226" s="111" t="s">
        <v>329</v>
      </c>
      <c r="B226" s="113" t="s">
        <v>936</v>
      </c>
      <c r="C226" s="102" t="s">
        <v>782</v>
      </c>
      <c r="D226" s="102" t="s">
        <v>971</v>
      </c>
      <c r="E226" s="108" t="s">
        <v>328</v>
      </c>
      <c r="F226" s="102" t="s">
        <v>940</v>
      </c>
      <c r="G226" s="110">
        <f>SUM(H226:I226)</f>
        <v>740</v>
      </c>
      <c r="H226" s="110"/>
      <c r="I226" s="110">
        <v>740</v>
      </c>
      <c r="J226" s="110">
        <f>SUM(K226:L226)</f>
        <v>0</v>
      </c>
      <c r="K226" s="110"/>
      <c r="L226" s="110"/>
      <c r="M226" s="110">
        <f>SUM(N226:O226)</f>
        <v>0</v>
      </c>
      <c r="N226" s="110"/>
      <c r="O226" s="110"/>
    </row>
    <row r="227" spans="1:15" s="104" customFormat="1" ht="126">
      <c r="A227" s="111" t="s">
        <v>330</v>
      </c>
      <c r="B227" s="113" t="s">
        <v>936</v>
      </c>
      <c r="C227" s="102" t="s">
        <v>782</v>
      </c>
      <c r="D227" s="102" t="s">
        <v>971</v>
      </c>
      <c r="E227" s="108" t="s">
        <v>327</v>
      </c>
      <c r="F227" s="102" t="s">
        <v>940</v>
      </c>
      <c r="G227" s="110">
        <f>SUM(H227:I227)</f>
        <v>12657</v>
      </c>
      <c r="H227" s="110">
        <v>12657</v>
      </c>
      <c r="I227" s="110"/>
      <c r="J227" s="110">
        <f>SUM(K227:L227)</f>
        <v>0</v>
      </c>
      <c r="K227" s="110"/>
      <c r="L227" s="110"/>
      <c r="M227" s="110">
        <f>SUM(N227:O227)</f>
        <v>0</v>
      </c>
      <c r="N227" s="110"/>
      <c r="O227" s="110"/>
    </row>
    <row r="228" spans="1:15" s="104" customFormat="1" ht="15.75">
      <c r="A228" s="90" t="s">
        <v>668</v>
      </c>
      <c r="B228" s="100" t="s">
        <v>936</v>
      </c>
      <c r="C228" s="105">
        <v>10</v>
      </c>
      <c r="D228" s="102"/>
      <c r="E228" s="102"/>
      <c r="F228" s="102"/>
      <c r="G228" s="103">
        <f aca="true" t="shared" si="98" ref="G228:O228">SUM(G229,G241)</f>
        <v>6895.9</v>
      </c>
      <c r="H228" s="103">
        <f t="shared" si="98"/>
        <v>6278.9</v>
      </c>
      <c r="I228" s="103">
        <f t="shared" si="98"/>
        <v>617</v>
      </c>
      <c r="J228" s="103">
        <f t="shared" si="98"/>
        <v>6965.4</v>
      </c>
      <c r="K228" s="103">
        <f t="shared" si="98"/>
        <v>6901.4</v>
      </c>
      <c r="L228" s="103">
        <f t="shared" si="98"/>
        <v>64</v>
      </c>
      <c r="M228" s="103">
        <f t="shared" si="98"/>
        <v>5372</v>
      </c>
      <c r="N228" s="103">
        <f t="shared" si="98"/>
        <v>5372</v>
      </c>
      <c r="O228" s="103">
        <f t="shared" si="98"/>
        <v>0</v>
      </c>
    </row>
    <row r="229" spans="1:15" s="104" customFormat="1" ht="31.5">
      <c r="A229" s="90" t="s">
        <v>669</v>
      </c>
      <c r="B229" s="100" t="s">
        <v>936</v>
      </c>
      <c r="C229" s="105">
        <v>10</v>
      </c>
      <c r="D229" s="101" t="s">
        <v>780</v>
      </c>
      <c r="E229" s="102"/>
      <c r="F229" s="102"/>
      <c r="G229" s="103">
        <f>SUM(G230,G235,)</f>
        <v>2915.9</v>
      </c>
      <c r="H229" s="103">
        <f aca="true" t="shared" si="99" ref="H229:O229">SUM(H230,H235,)</f>
        <v>2298.9</v>
      </c>
      <c r="I229" s="103">
        <f t="shared" si="99"/>
        <v>617</v>
      </c>
      <c r="J229" s="103">
        <f t="shared" si="99"/>
        <v>903.4</v>
      </c>
      <c r="K229" s="103">
        <f t="shared" si="99"/>
        <v>839.4</v>
      </c>
      <c r="L229" s="103">
        <f t="shared" si="99"/>
        <v>64</v>
      </c>
      <c r="M229" s="103">
        <f t="shared" si="99"/>
        <v>65</v>
      </c>
      <c r="N229" s="103">
        <f t="shared" si="99"/>
        <v>65</v>
      </c>
      <c r="O229" s="103">
        <f t="shared" si="99"/>
        <v>0</v>
      </c>
    </row>
    <row r="230" spans="1:15" s="104" customFormat="1" ht="78.75">
      <c r="A230" s="111" t="s">
        <v>181</v>
      </c>
      <c r="B230" s="113" t="s">
        <v>936</v>
      </c>
      <c r="C230" s="102">
        <v>10</v>
      </c>
      <c r="D230" s="108" t="s">
        <v>780</v>
      </c>
      <c r="E230" s="114" t="s">
        <v>451</v>
      </c>
      <c r="F230" s="102"/>
      <c r="G230" s="110">
        <f aca="true" t="shared" si="100" ref="G230:O231">G231</f>
        <v>32</v>
      </c>
      <c r="H230" s="110">
        <f t="shared" si="100"/>
        <v>10</v>
      </c>
      <c r="I230" s="110">
        <f t="shared" si="100"/>
        <v>22</v>
      </c>
      <c r="J230" s="110">
        <f t="shared" si="100"/>
        <v>32</v>
      </c>
      <c r="K230" s="110">
        <f t="shared" si="100"/>
        <v>10</v>
      </c>
      <c r="L230" s="110">
        <f t="shared" si="100"/>
        <v>22</v>
      </c>
      <c r="M230" s="110">
        <f t="shared" si="100"/>
        <v>10</v>
      </c>
      <c r="N230" s="110">
        <f t="shared" si="100"/>
        <v>10</v>
      </c>
      <c r="O230" s="110">
        <f t="shared" si="100"/>
        <v>0</v>
      </c>
    </row>
    <row r="231" spans="1:15" s="104" customFormat="1" ht="126">
      <c r="A231" s="111" t="s">
        <v>203</v>
      </c>
      <c r="B231" s="113" t="s">
        <v>936</v>
      </c>
      <c r="C231" s="102">
        <v>10</v>
      </c>
      <c r="D231" s="108" t="s">
        <v>780</v>
      </c>
      <c r="E231" s="114" t="s">
        <v>311</v>
      </c>
      <c r="F231" s="102"/>
      <c r="G231" s="110">
        <f t="shared" si="100"/>
        <v>32</v>
      </c>
      <c r="H231" s="110">
        <f t="shared" si="100"/>
        <v>10</v>
      </c>
      <c r="I231" s="110">
        <f t="shared" si="100"/>
        <v>22</v>
      </c>
      <c r="J231" s="110">
        <f t="shared" si="100"/>
        <v>32</v>
      </c>
      <c r="K231" s="110">
        <f t="shared" si="100"/>
        <v>10</v>
      </c>
      <c r="L231" s="110">
        <f t="shared" si="100"/>
        <v>22</v>
      </c>
      <c r="M231" s="110">
        <f t="shared" si="100"/>
        <v>10</v>
      </c>
      <c r="N231" s="110">
        <f t="shared" si="100"/>
        <v>10</v>
      </c>
      <c r="O231" s="110">
        <f t="shared" si="100"/>
        <v>0</v>
      </c>
    </row>
    <row r="232" spans="1:15" s="104" customFormat="1" ht="47.25">
      <c r="A232" s="118" t="s">
        <v>313</v>
      </c>
      <c r="B232" s="113" t="s">
        <v>936</v>
      </c>
      <c r="C232" s="102">
        <v>10</v>
      </c>
      <c r="D232" s="108" t="s">
        <v>780</v>
      </c>
      <c r="E232" s="114" t="s">
        <v>312</v>
      </c>
      <c r="F232" s="102"/>
      <c r="G232" s="110">
        <f aca="true" t="shared" si="101" ref="G232:O232">SUM(G233:G234)</f>
        <v>32</v>
      </c>
      <c r="H232" s="110">
        <f t="shared" si="101"/>
        <v>10</v>
      </c>
      <c r="I232" s="110">
        <f t="shared" si="101"/>
        <v>22</v>
      </c>
      <c r="J232" s="110">
        <f t="shared" si="101"/>
        <v>32</v>
      </c>
      <c r="K232" s="110">
        <f t="shared" si="101"/>
        <v>10</v>
      </c>
      <c r="L232" s="110">
        <f t="shared" si="101"/>
        <v>22</v>
      </c>
      <c r="M232" s="110">
        <f t="shared" si="101"/>
        <v>10</v>
      </c>
      <c r="N232" s="110">
        <f t="shared" si="101"/>
        <v>10</v>
      </c>
      <c r="O232" s="110">
        <f t="shared" si="101"/>
        <v>0</v>
      </c>
    </row>
    <row r="233" spans="1:15" s="104" customFormat="1" ht="126">
      <c r="A233" s="118" t="s">
        <v>314</v>
      </c>
      <c r="B233" s="113" t="s">
        <v>936</v>
      </c>
      <c r="C233" s="102">
        <v>10</v>
      </c>
      <c r="D233" s="108" t="s">
        <v>780</v>
      </c>
      <c r="E233" s="116" t="s">
        <v>902</v>
      </c>
      <c r="F233" s="102" t="s">
        <v>671</v>
      </c>
      <c r="G233" s="110">
        <f>SUM(H233:I233)</f>
        <v>22</v>
      </c>
      <c r="H233" s="110">
        <v>0</v>
      </c>
      <c r="I233" s="110">
        <v>22</v>
      </c>
      <c r="J233" s="110">
        <f>SUM(K233:L233)</f>
        <v>22</v>
      </c>
      <c r="K233" s="110">
        <v>0</v>
      </c>
      <c r="L233" s="110">
        <v>22</v>
      </c>
      <c r="M233" s="110">
        <f>SUM(N233:O233)</f>
        <v>0</v>
      </c>
      <c r="N233" s="110">
        <v>0</v>
      </c>
      <c r="O233" s="110">
        <v>0</v>
      </c>
    </row>
    <row r="234" spans="1:15" s="104" customFormat="1" ht="204.75">
      <c r="A234" s="118" t="s">
        <v>1020</v>
      </c>
      <c r="B234" s="113" t="s">
        <v>936</v>
      </c>
      <c r="C234" s="102">
        <v>10</v>
      </c>
      <c r="D234" s="108" t="s">
        <v>780</v>
      </c>
      <c r="E234" s="116" t="s">
        <v>903</v>
      </c>
      <c r="F234" s="102" t="s">
        <v>671</v>
      </c>
      <c r="G234" s="110">
        <f>SUM(H234:I234)</f>
        <v>10</v>
      </c>
      <c r="H234" s="110">
        <v>10</v>
      </c>
      <c r="I234" s="110">
        <v>0</v>
      </c>
      <c r="J234" s="110">
        <f>SUM(K234:L234)</f>
        <v>10</v>
      </c>
      <c r="K234" s="110">
        <v>10</v>
      </c>
      <c r="L234" s="110">
        <v>0</v>
      </c>
      <c r="M234" s="110">
        <f>SUM(N234:O234)</f>
        <v>10</v>
      </c>
      <c r="N234" s="110">
        <v>10</v>
      </c>
      <c r="O234" s="110"/>
    </row>
    <row r="235" spans="1:15" s="104" customFormat="1" ht="110.25">
      <c r="A235" s="111" t="s">
        <v>204</v>
      </c>
      <c r="B235" s="123">
        <v>850</v>
      </c>
      <c r="C235" s="102">
        <v>10</v>
      </c>
      <c r="D235" s="108" t="s">
        <v>780</v>
      </c>
      <c r="E235" s="142" t="s">
        <v>1022</v>
      </c>
      <c r="F235" s="102"/>
      <c r="G235" s="110">
        <f aca="true" t="shared" si="102" ref="G235:O235">G236</f>
        <v>2883.9</v>
      </c>
      <c r="H235" s="110">
        <f t="shared" si="102"/>
        <v>2288.9</v>
      </c>
      <c r="I235" s="110">
        <f t="shared" si="102"/>
        <v>595</v>
      </c>
      <c r="J235" s="110">
        <f t="shared" si="102"/>
        <v>871.4</v>
      </c>
      <c r="K235" s="110">
        <f t="shared" si="102"/>
        <v>829.4</v>
      </c>
      <c r="L235" s="110">
        <f t="shared" si="102"/>
        <v>42</v>
      </c>
      <c r="M235" s="110">
        <f t="shared" si="102"/>
        <v>55</v>
      </c>
      <c r="N235" s="110">
        <f t="shared" si="102"/>
        <v>55</v>
      </c>
      <c r="O235" s="110">
        <f t="shared" si="102"/>
        <v>0</v>
      </c>
    </row>
    <row r="236" spans="1:15" s="104" customFormat="1" ht="157.5">
      <c r="A236" s="111" t="s">
        <v>192</v>
      </c>
      <c r="B236" s="123">
        <v>850</v>
      </c>
      <c r="C236" s="102">
        <v>10</v>
      </c>
      <c r="D236" s="108" t="s">
        <v>780</v>
      </c>
      <c r="E236" s="136" t="s">
        <v>1023</v>
      </c>
      <c r="F236" s="102"/>
      <c r="G236" s="110">
        <f aca="true" t="shared" si="103" ref="G236:O236">SUM(G237,G239)</f>
        <v>2883.9</v>
      </c>
      <c r="H236" s="110">
        <f t="shared" si="103"/>
        <v>2288.9</v>
      </c>
      <c r="I236" s="110">
        <f t="shared" si="103"/>
        <v>595</v>
      </c>
      <c r="J236" s="110">
        <f t="shared" si="103"/>
        <v>871.4</v>
      </c>
      <c r="K236" s="110">
        <f t="shared" si="103"/>
        <v>829.4</v>
      </c>
      <c r="L236" s="110">
        <f t="shared" si="103"/>
        <v>42</v>
      </c>
      <c r="M236" s="110">
        <f t="shared" si="103"/>
        <v>55</v>
      </c>
      <c r="N236" s="110">
        <f t="shared" si="103"/>
        <v>55</v>
      </c>
      <c r="O236" s="110">
        <f t="shared" si="103"/>
        <v>0</v>
      </c>
    </row>
    <row r="237" spans="1:15" s="104" customFormat="1" ht="47.25">
      <c r="A237" s="111" t="s">
        <v>560</v>
      </c>
      <c r="B237" s="123">
        <v>850</v>
      </c>
      <c r="C237" s="102">
        <v>10</v>
      </c>
      <c r="D237" s="108" t="s">
        <v>780</v>
      </c>
      <c r="E237" s="136" t="s">
        <v>1024</v>
      </c>
      <c r="F237" s="102"/>
      <c r="G237" s="110">
        <f aca="true" t="shared" si="104" ref="G237:O237">SUM(G238:G238)</f>
        <v>1436.5</v>
      </c>
      <c r="H237" s="110">
        <f t="shared" si="104"/>
        <v>841.5</v>
      </c>
      <c r="I237" s="110">
        <f t="shared" si="104"/>
        <v>595</v>
      </c>
      <c r="J237" s="110">
        <f t="shared" si="104"/>
        <v>871.4</v>
      </c>
      <c r="K237" s="110">
        <f t="shared" si="104"/>
        <v>829.4</v>
      </c>
      <c r="L237" s="110">
        <f t="shared" si="104"/>
        <v>42</v>
      </c>
      <c r="M237" s="110">
        <f t="shared" si="104"/>
        <v>55</v>
      </c>
      <c r="N237" s="110">
        <f t="shared" si="104"/>
        <v>55</v>
      </c>
      <c r="O237" s="110">
        <f t="shared" si="104"/>
        <v>0</v>
      </c>
    </row>
    <row r="238" spans="1:15" s="104" customFormat="1" ht="63">
      <c r="A238" s="118" t="s">
        <v>737</v>
      </c>
      <c r="B238" s="123">
        <v>850</v>
      </c>
      <c r="C238" s="102">
        <v>10</v>
      </c>
      <c r="D238" s="108" t="s">
        <v>780</v>
      </c>
      <c r="E238" s="137" t="s">
        <v>738</v>
      </c>
      <c r="F238" s="102" t="s">
        <v>671</v>
      </c>
      <c r="G238" s="110">
        <f>SUM(H238:I238)</f>
        <v>1436.5</v>
      </c>
      <c r="H238" s="110">
        <v>841.5</v>
      </c>
      <c r="I238" s="110">
        <v>595</v>
      </c>
      <c r="J238" s="110">
        <f>SUM(K238:L238)</f>
        <v>871.4</v>
      </c>
      <c r="K238" s="110">
        <v>829.4</v>
      </c>
      <c r="L238" s="110">
        <v>42</v>
      </c>
      <c r="M238" s="110">
        <f>SUM(N238:O238)</f>
        <v>55</v>
      </c>
      <c r="N238" s="110">
        <v>55</v>
      </c>
      <c r="O238" s="110">
        <v>0</v>
      </c>
    </row>
    <row r="239" spans="1:15" s="104" customFormat="1" ht="63">
      <c r="A239" s="118" t="s">
        <v>469</v>
      </c>
      <c r="B239" s="123">
        <v>850</v>
      </c>
      <c r="C239" s="102">
        <v>10</v>
      </c>
      <c r="D239" s="108" t="s">
        <v>780</v>
      </c>
      <c r="E239" s="136" t="s">
        <v>471</v>
      </c>
      <c r="F239" s="102"/>
      <c r="G239" s="110">
        <f aca="true" t="shared" si="105" ref="G239:O239">G240</f>
        <v>1447.4</v>
      </c>
      <c r="H239" s="110">
        <f t="shared" si="105"/>
        <v>1447.4</v>
      </c>
      <c r="I239" s="110">
        <f t="shared" si="105"/>
        <v>0</v>
      </c>
      <c r="J239" s="110">
        <f t="shared" si="105"/>
        <v>0</v>
      </c>
      <c r="K239" s="110">
        <f t="shared" si="105"/>
        <v>0</v>
      </c>
      <c r="L239" s="110">
        <f t="shared" si="105"/>
        <v>0</v>
      </c>
      <c r="M239" s="110">
        <f t="shared" si="105"/>
        <v>0</v>
      </c>
      <c r="N239" s="110">
        <f t="shared" si="105"/>
        <v>0</v>
      </c>
      <c r="O239" s="110">
        <f t="shared" si="105"/>
        <v>0</v>
      </c>
    </row>
    <row r="240" spans="1:15" s="104" customFormat="1" ht="236.25">
      <c r="A240" s="118" t="s">
        <v>470</v>
      </c>
      <c r="B240" s="123">
        <v>850</v>
      </c>
      <c r="C240" s="102">
        <v>10</v>
      </c>
      <c r="D240" s="108" t="s">
        <v>780</v>
      </c>
      <c r="E240" s="137" t="s">
        <v>472</v>
      </c>
      <c r="F240" s="102" t="s">
        <v>671</v>
      </c>
      <c r="G240" s="110">
        <f>SUM(H240:I240)</f>
        <v>1447.4</v>
      </c>
      <c r="H240" s="110">
        <v>1447.4</v>
      </c>
      <c r="I240" s="110"/>
      <c r="J240" s="110">
        <f>SUM(K240:L240)</f>
        <v>0</v>
      </c>
      <c r="K240" s="110"/>
      <c r="L240" s="110"/>
      <c r="M240" s="110">
        <f>SUM(N240:O240)</f>
        <v>0</v>
      </c>
      <c r="N240" s="110"/>
      <c r="O240" s="110"/>
    </row>
    <row r="241" spans="1:15" s="104" customFormat="1" ht="15.75">
      <c r="A241" s="90" t="s">
        <v>672</v>
      </c>
      <c r="B241" s="100" t="s">
        <v>936</v>
      </c>
      <c r="C241" s="105">
        <v>10</v>
      </c>
      <c r="D241" s="101" t="s">
        <v>971</v>
      </c>
      <c r="E241" s="144"/>
      <c r="F241" s="144"/>
      <c r="G241" s="145">
        <f aca="true" t="shared" si="106" ref="G241:O244">G242</f>
        <v>3980</v>
      </c>
      <c r="H241" s="145">
        <f t="shared" si="106"/>
        <v>3980</v>
      </c>
      <c r="I241" s="145">
        <f t="shared" si="106"/>
        <v>0</v>
      </c>
      <c r="J241" s="145">
        <f t="shared" si="106"/>
        <v>6062</v>
      </c>
      <c r="K241" s="145">
        <f t="shared" si="106"/>
        <v>6062</v>
      </c>
      <c r="L241" s="145">
        <f t="shared" si="106"/>
        <v>0</v>
      </c>
      <c r="M241" s="145">
        <f t="shared" si="106"/>
        <v>5307</v>
      </c>
      <c r="N241" s="145">
        <f t="shared" si="106"/>
        <v>5307</v>
      </c>
      <c r="O241" s="145">
        <f t="shared" si="106"/>
        <v>0</v>
      </c>
    </row>
    <row r="242" spans="1:15" s="104" customFormat="1" ht="110.25">
      <c r="A242" s="111" t="s">
        <v>193</v>
      </c>
      <c r="B242" s="107" t="s">
        <v>936</v>
      </c>
      <c r="C242" s="102">
        <v>10</v>
      </c>
      <c r="D242" s="108" t="s">
        <v>971</v>
      </c>
      <c r="E242" s="114" t="s">
        <v>307</v>
      </c>
      <c r="F242" s="144"/>
      <c r="G242" s="147">
        <f>G243</f>
        <v>3980</v>
      </c>
      <c r="H242" s="147">
        <f t="shared" si="106"/>
        <v>3980</v>
      </c>
      <c r="I242" s="147">
        <f t="shared" si="106"/>
        <v>0</v>
      </c>
      <c r="J242" s="147">
        <f>J243</f>
        <v>6062</v>
      </c>
      <c r="K242" s="147">
        <f t="shared" si="106"/>
        <v>6062</v>
      </c>
      <c r="L242" s="147">
        <f t="shared" si="106"/>
        <v>0</v>
      </c>
      <c r="M242" s="147">
        <f>M243</f>
        <v>5307</v>
      </c>
      <c r="N242" s="147">
        <f t="shared" si="106"/>
        <v>5307</v>
      </c>
      <c r="O242" s="147">
        <f t="shared" si="106"/>
        <v>0</v>
      </c>
    </row>
    <row r="243" spans="1:15" s="104" customFormat="1" ht="157.5">
      <c r="A243" s="111" t="s">
        <v>192</v>
      </c>
      <c r="B243" s="107" t="s">
        <v>936</v>
      </c>
      <c r="C243" s="102">
        <v>10</v>
      </c>
      <c r="D243" s="108" t="s">
        <v>971</v>
      </c>
      <c r="E243" s="114" t="s">
        <v>1023</v>
      </c>
      <c r="F243" s="144"/>
      <c r="G243" s="147">
        <f>G244</f>
        <v>3980</v>
      </c>
      <c r="H243" s="147">
        <f t="shared" si="106"/>
        <v>3980</v>
      </c>
      <c r="I243" s="147">
        <f t="shared" si="106"/>
        <v>0</v>
      </c>
      <c r="J243" s="147">
        <f>J244</f>
        <v>6062</v>
      </c>
      <c r="K243" s="147">
        <f t="shared" si="106"/>
        <v>6062</v>
      </c>
      <c r="L243" s="147">
        <f t="shared" si="106"/>
        <v>0</v>
      </c>
      <c r="M243" s="147">
        <f>M244</f>
        <v>5307</v>
      </c>
      <c r="N243" s="147">
        <f t="shared" si="106"/>
        <v>5307</v>
      </c>
      <c r="O243" s="147">
        <f t="shared" si="106"/>
        <v>0</v>
      </c>
    </row>
    <row r="244" spans="1:15" s="104" customFormat="1" ht="78.75">
      <c r="A244" s="118" t="s">
        <v>686</v>
      </c>
      <c r="B244" s="107" t="s">
        <v>936</v>
      </c>
      <c r="C244" s="102">
        <v>10</v>
      </c>
      <c r="D244" s="108" t="s">
        <v>971</v>
      </c>
      <c r="E244" s="114" t="s">
        <v>561</v>
      </c>
      <c r="F244" s="144"/>
      <c r="G244" s="147">
        <f>G245</f>
        <v>3980</v>
      </c>
      <c r="H244" s="147">
        <f t="shared" si="106"/>
        <v>3980</v>
      </c>
      <c r="I244" s="147">
        <f t="shared" si="106"/>
        <v>0</v>
      </c>
      <c r="J244" s="147">
        <f>J245</f>
        <v>6062</v>
      </c>
      <c r="K244" s="147">
        <f t="shared" si="106"/>
        <v>6062</v>
      </c>
      <c r="L244" s="147">
        <f t="shared" si="106"/>
        <v>0</v>
      </c>
      <c r="M244" s="147">
        <f>M245</f>
        <v>5307</v>
      </c>
      <c r="N244" s="147">
        <f t="shared" si="106"/>
        <v>5307</v>
      </c>
      <c r="O244" s="147">
        <f t="shared" si="106"/>
        <v>0</v>
      </c>
    </row>
    <row r="245" spans="1:15" s="104" customFormat="1" ht="141.75">
      <c r="A245" s="118" t="s">
        <v>467</v>
      </c>
      <c r="B245" s="107" t="s">
        <v>936</v>
      </c>
      <c r="C245" s="102">
        <v>10</v>
      </c>
      <c r="D245" s="108" t="s">
        <v>971</v>
      </c>
      <c r="E245" s="116" t="s">
        <v>447</v>
      </c>
      <c r="F245" s="102" t="s">
        <v>83</v>
      </c>
      <c r="G245" s="110">
        <f>SUM(H245:I245)</f>
        <v>3980</v>
      </c>
      <c r="H245" s="110">
        <v>3980</v>
      </c>
      <c r="I245" s="110">
        <v>0</v>
      </c>
      <c r="J245" s="110">
        <f>SUM(K245:L245)</f>
        <v>6062</v>
      </c>
      <c r="K245" s="110">
        <v>6062</v>
      </c>
      <c r="L245" s="110">
        <v>0</v>
      </c>
      <c r="M245" s="110">
        <f>SUM(N245:O245)</f>
        <v>5307</v>
      </c>
      <c r="N245" s="110">
        <v>5307</v>
      </c>
      <c r="O245" s="110">
        <v>0</v>
      </c>
    </row>
    <row r="246" spans="1:15" s="104" customFormat="1" ht="15.75">
      <c r="A246" s="90" t="s">
        <v>674</v>
      </c>
      <c r="B246" s="153">
        <v>850</v>
      </c>
      <c r="C246" s="105">
        <v>11</v>
      </c>
      <c r="D246" s="102"/>
      <c r="E246" s="102"/>
      <c r="F246" s="102"/>
      <c r="G246" s="103">
        <f aca="true" t="shared" si="107" ref="G246:O246">SUM(G247,G252)</f>
        <v>33595</v>
      </c>
      <c r="H246" s="103">
        <f t="shared" si="107"/>
        <v>0</v>
      </c>
      <c r="I246" s="103">
        <f t="shared" si="107"/>
        <v>33595</v>
      </c>
      <c r="J246" s="103">
        <f t="shared" si="107"/>
        <v>56647</v>
      </c>
      <c r="K246" s="103">
        <f t="shared" si="107"/>
        <v>22500</v>
      </c>
      <c r="L246" s="103">
        <f t="shared" si="107"/>
        <v>34147</v>
      </c>
      <c r="M246" s="103">
        <f t="shared" si="107"/>
        <v>31567</v>
      </c>
      <c r="N246" s="103">
        <f t="shared" si="107"/>
        <v>0</v>
      </c>
      <c r="O246" s="103">
        <f t="shared" si="107"/>
        <v>31567</v>
      </c>
    </row>
    <row r="247" spans="1:15" s="104" customFormat="1" ht="15.75">
      <c r="A247" s="90" t="s">
        <v>675</v>
      </c>
      <c r="B247" s="153">
        <v>850</v>
      </c>
      <c r="C247" s="105">
        <v>11</v>
      </c>
      <c r="D247" s="101" t="s">
        <v>970</v>
      </c>
      <c r="E247" s="102"/>
      <c r="F247" s="102"/>
      <c r="G247" s="103">
        <f aca="true" t="shared" si="108" ref="G247:O249">G248</f>
        <v>33550</v>
      </c>
      <c r="H247" s="103">
        <f t="shared" si="108"/>
        <v>0</v>
      </c>
      <c r="I247" s="103">
        <f t="shared" si="108"/>
        <v>33550</v>
      </c>
      <c r="J247" s="103">
        <f t="shared" si="108"/>
        <v>30647</v>
      </c>
      <c r="K247" s="103">
        <f t="shared" si="108"/>
        <v>0</v>
      </c>
      <c r="L247" s="103">
        <f t="shared" si="108"/>
        <v>30647</v>
      </c>
      <c r="M247" s="103">
        <f t="shared" si="108"/>
        <v>31567</v>
      </c>
      <c r="N247" s="103">
        <f t="shared" si="108"/>
        <v>0</v>
      </c>
      <c r="O247" s="103">
        <f t="shared" si="108"/>
        <v>31567</v>
      </c>
    </row>
    <row r="248" spans="1:15" s="104" customFormat="1" ht="94.5">
      <c r="A248" s="111" t="s">
        <v>199</v>
      </c>
      <c r="B248" s="107" t="s">
        <v>943</v>
      </c>
      <c r="C248" s="102" t="s">
        <v>676</v>
      </c>
      <c r="D248" s="108" t="s">
        <v>970</v>
      </c>
      <c r="E248" s="109" t="s">
        <v>74</v>
      </c>
      <c r="F248" s="102"/>
      <c r="G248" s="110">
        <f>G249</f>
        <v>33550</v>
      </c>
      <c r="H248" s="110">
        <f t="shared" si="108"/>
        <v>0</v>
      </c>
      <c r="I248" s="110">
        <f t="shared" si="108"/>
        <v>33550</v>
      </c>
      <c r="J248" s="110">
        <f>J249</f>
        <v>30647</v>
      </c>
      <c r="K248" s="110">
        <f t="shared" si="108"/>
        <v>0</v>
      </c>
      <c r="L248" s="110">
        <f t="shared" si="108"/>
        <v>30647</v>
      </c>
      <c r="M248" s="110">
        <f>M249</f>
        <v>31567</v>
      </c>
      <c r="N248" s="110">
        <f t="shared" si="108"/>
        <v>0</v>
      </c>
      <c r="O248" s="110">
        <f t="shared" si="108"/>
        <v>31567</v>
      </c>
    </row>
    <row r="249" spans="1:15" s="104" customFormat="1" ht="141.75">
      <c r="A249" s="111" t="s">
        <v>205</v>
      </c>
      <c r="B249" s="107" t="s">
        <v>943</v>
      </c>
      <c r="C249" s="102" t="s">
        <v>676</v>
      </c>
      <c r="D249" s="108" t="s">
        <v>970</v>
      </c>
      <c r="E249" s="109" t="s">
        <v>76</v>
      </c>
      <c r="F249" s="102"/>
      <c r="G249" s="110">
        <f>G250</f>
        <v>33550</v>
      </c>
      <c r="H249" s="110">
        <f t="shared" si="108"/>
        <v>0</v>
      </c>
      <c r="I249" s="110">
        <f t="shared" si="108"/>
        <v>33550</v>
      </c>
      <c r="J249" s="110">
        <f>J250</f>
        <v>30647</v>
      </c>
      <c r="K249" s="110">
        <f t="shared" si="108"/>
        <v>0</v>
      </c>
      <c r="L249" s="110">
        <f t="shared" si="108"/>
        <v>30647</v>
      </c>
      <c r="M249" s="110">
        <f>M250</f>
        <v>31567</v>
      </c>
      <c r="N249" s="110">
        <f t="shared" si="108"/>
        <v>0</v>
      </c>
      <c r="O249" s="110">
        <f t="shared" si="108"/>
        <v>31567</v>
      </c>
    </row>
    <row r="250" spans="1:15" s="104" customFormat="1" ht="94.5">
      <c r="A250" s="111" t="s">
        <v>310</v>
      </c>
      <c r="B250" s="107" t="s">
        <v>943</v>
      </c>
      <c r="C250" s="102" t="s">
        <v>676</v>
      </c>
      <c r="D250" s="108" t="s">
        <v>970</v>
      </c>
      <c r="E250" s="109" t="s">
        <v>75</v>
      </c>
      <c r="F250" s="102"/>
      <c r="G250" s="110">
        <f aca="true" t="shared" si="109" ref="G250:O250">SUM(G251:G251)</f>
        <v>33550</v>
      </c>
      <c r="H250" s="110">
        <f t="shared" si="109"/>
        <v>0</v>
      </c>
      <c r="I250" s="110">
        <f t="shared" si="109"/>
        <v>33550</v>
      </c>
      <c r="J250" s="110">
        <f t="shared" si="109"/>
        <v>30647</v>
      </c>
      <c r="K250" s="110">
        <f t="shared" si="109"/>
        <v>0</v>
      </c>
      <c r="L250" s="110">
        <f t="shared" si="109"/>
        <v>30647</v>
      </c>
      <c r="M250" s="110">
        <f t="shared" si="109"/>
        <v>31567</v>
      </c>
      <c r="N250" s="110">
        <f t="shared" si="109"/>
        <v>0</v>
      </c>
      <c r="O250" s="110">
        <f t="shared" si="109"/>
        <v>31567</v>
      </c>
    </row>
    <row r="251" spans="1:15" s="104" customFormat="1" ht="141.75">
      <c r="A251" s="118" t="s">
        <v>650</v>
      </c>
      <c r="B251" s="107" t="s">
        <v>943</v>
      </c>
      <c r="C251" s="102" t="s">
        <v>676</v>
      </c>
      <c r="D251" s="108" t="s">
        <v>970</v>
      </c>
      <c r="E251" s="102" t="s">
        <v>904</v>
      </c>
      <c r="F251" s="102" t="s">
        <v>667</v>
      </c>
      <c r="G251" s="110">
        <f>SUM(H251:I251)</f>
        <v>33550</v>
      </c>
      <c r="H251" s="110">
        <v>0</v>
      </c>
      <c r="I251" s="110">
        <v>33550</v>
      </c>
      <c r="J251" s="110">
        <f>SUM(K251:L251)</f>
        <v>30647</v>
      </c>
      <c r="K251" s="110">
        <v>0</v>
      </c>
      <c r="L251" s="110">
        <v>30647</v>
      </c>
      <c r="M251" s="110">
        <f>SUM(N251:O251)</f>
        <v>31567</v>
      </c>
      <c r="N251" s="110">
        <v>0</v>
      </c>
      <c r="O251" s="110">
        <v>31567</v>
      </c>
    </row>
    <row r="252" spans="1:15" s="119" customFormat="1" ht="47.25">
      <c r="A252" s="154" t="s">
        <v>283</v>
      </c>
      <c r="B252" s="128" t="s">
        <v>943</v>
      </c>
      <c r="C252" s="105" t="s">
        <v>676</v>
      </c>
      <c r="D252" s="101" t="s">
        <v>978</v>
      </c>
      <c r="E252" s="105"/>
      <c r="F252" s="105"/>
      <c r="G252" s="103">
        <f>G253</f>
        <v>45</v>
      </c>
      <c r="H252" s="103">
        <f aca="true" t="shared" si="110" ref="H252:O254">H253</f>
        <v>0</v>
      </c>
      <c r="I252" s="103">
        <f t="shared" si="110"/>
        <v>45</v>
      </c>
      <c r="J252" s="103">
        <f t="shared" si="110"/>
        <v>26000</v>
      </c>
      <c r="K252" s="103">
        <f t="shared" si="110"/>
        <v>22500</v>
      </c>
      <c r="L252" s="103">
        <f t="shared" si="110"/>
        <v>3500</v>
      </c>
      <c r="M252" s="103">
        <f t="shared" si="110"/>
        <v>0</v>
      </c>
      <c r="N252" s="103">
        <f t="shared" si="110"/>
        <v>0</v>
      </c>
      <c r="O252" s="103">
        <f t="shared" si="110"/>
        <v>0</v>
      </c>
    </row>
    <row r="253" spans="1:15" s="104" customFormat="1" ht="94.5">
      <c r="A253" s="111" t="s">
        <v>199</v>
      </c>
      <c r="B253" s="107" t="s">
        <v>943</v>
      </c>
      <c r="C253" s="102" t="s">
        <v>676</v>
      </c>
      <c r="D253" s="108" t="s">
        <v>978</v>
      </c>
      <c r="E253" s="109" t="s">
        <v>281</v>
      </c>
      <c r="F253" s="102"/>
      <c r="G253" s="110">
        <f>G254</f>
        <v>45</v>
      </c>
      <c r="H253" s="110">
        <f t="shared" si="110"/>
        <v>0</v>
      </c>
      <c r="I253" s="110">
        <f t="shared" si="110"/>
        <v>45</v>
      </c>
      <c r="J253" s="110">
        <f t="shared" si="110"/>
        <v>26000</v>
      </c>
      <c r="K253" s="110">
        <f t="shared" si="110"/>
        <v>22500</v>
      </c>
      <c r="L253" s="110">
        <f t="shared" si="110"/>
        <v>3500</v>
      </c>
      <c r="M253" s="110">
        <f t="shared" si="110"/>
        <v>0</v>
      </c>
      <c r="N253" s="110">
        <f t="shared" si="110"/>
        <v>0</v>
      </c>
      <c r="O253" s="110">
        <f t="shared" si="110"/>
        <v>0</v>
      </c>
    </row>
    <row r="254" spans="1:15" s="104" customFormat="1" ht="141.75">
      <c r="A254" s="111" t="s">
        <v>205</v>
      </c>
      <c r="B254" s="107" t="s">
        <v>943</v>
      </c>
      <c r="C254" s="102" t="s">
        <v>676</v>
      </c>
      <c r="D254" s="108" t="s">
        <v>978</v>
      </c>
      <c r="E254" s="109" t="s">
        <v>280</v>
      </c>
      <c r="F254" s="102"/>
      <c r="G254" s="110">
        <f>G255</f>
        <v>45</v>
      </c>
      <c r="H254" s="110">
        <f t="shared" si="110"/>
        <v>0</v>
      </c>
      <c r="I254" s="110">
        <f t="shared" si="110"/>
        <v>45</v>
      </c>
      <c r="J254" s="110">
        <f t="shared" si="110"/>
        <v>26000</v>
      </c>
      <c r="K254" s="110">
        <f t="shared" si="110"/>
        <v>22500</v>
      </c>
      <c r="L254" s="110">
        <f t="shared" si="110"/>
        <v>3500</v>
      </c>
      <c r="M254" s="110">
        <f t="shared" si="110"/>
        <v>0</v>
      </c>
      <c r="N254" s="110">
        <f t="shared" si="110"/>
        <v>0</v>
      </c>
      <c r="O254" s="110">
        <f t="shared" si="110"/>
        <v>0</v>
      </c>
    </row>
    <row r="255" spans="1:15" s="104" customFormat="1" ht="63">
      <c r="A255" s="149" t="s">
        <v>282</v>
      </c>
      <c r="B255" s="107" t="s">
        <v>943</v>
      </c>
      <c r="C255" s="102" t="s">
        <v>676</v>
      </c>
      <c r="D255" s="108" t="s">
        <v>978</v>
      </c>
      <c r="E255" s="109" t="s">
        <v>279</v>
      </c>
      <c r="F255" s="102"/>
      <c r="G255" s="110">
        <f>SUM(G256:G257)</f>
        <v>45</v>
      </c>
      <c r="H255" s="110">
        <f aca="true" t="shared" si="111" ref="H255:O255">SUM(H256:H257)</f>
        <v>0</v>
      </c>
      <c r="I255" s="110">
        <f t="shared" si="111"/>
        <v>45</v>
      </c>
      <c r="J255" s="110">
        <f t="shared" si="111"/>
        <v>26000</v>
      </c>
      <c r="K255" s="110">
        <f t="shared" si="111"/>
        <v>22500</v>
      </c>
      <c r="L255" s="110">
        <f t="shared" si="111"/>
        <v>3500</v>
      </c>
      <c r="M255" s="110">
        <f t="shared" si="111"/>
        <v>0</v>
      </c>
      <c r="N255" s="110">
        <f t="shared" si="111"/>
        <v>0</v>
      </c>
      <c r="O255" s="110">
        <f t="shared" si="111"/>
        <v>0</v>
      </c>
    </row>
    <row r="256" spans="1:15" s="104" customFormat="1" ht="94.5">
      <c r="A256" s="149" t="s">
        <v>285</v>
      </c>
      <c r="B256" s="107" t="s">
        <v>943</v>
      </c>
      <c r="C256" s="102" t="s">
        <v>676</v>
      </c>
      <c r="D256" s="108" t="s">
        <v>978</v>
      </c>
      <c r="E256" s="102" t="s">
        <v>278</v>
      </c>
      <c r="F256" s="102" t="s">
        <v>940</v>
      </c>
      <c r="G256" s="147">
        <f>SUM(H256:I256)</f>
        <v>0</v>
      </c>
      <c r="H256" s="155"/>
      <c r="I256" s="117"/>
      <c r="J256" s="147">
        <f>SUM(K256:L256)</f>
        <v>22500</v>
      </c>
      <c r="K256" s="117">
        <v>22500</v>
      </c>
      <c r="L256" s="117"/>
      <c r="M256" s="147">
        <f>SUM(N256:O256)</f>
        <v>0</v>
      </c>
      <c r="N256" s="155"/>
      <c r="O256" s="117"/>
    </row>
    <row r="257" spans="1:15" s="104" customFormat="1" ht="78.75">
      <c r="A257" s="149" t="s">
        <v>966</v>
      </c>
      <c r="B257" s="107" t="s">
        <v>943</v>
      </c>
      <c r="C257" s="102" t="s">
        <v>676</v>
      </c>
      <c r="D257" s="108" t="s">
        <v>978</v>
      </c>
      <c r="E257" s="102" t="s">
        <v>277</v>
      </c>
      <c r="F257" s="102" t="s">
        <v>940</v>
      </c>
      <c r="G257" s="147">
        <f>SUM(H257:I257)</f>
        <v>45</v>
      </c>
      <c r="H257" s="155"/>
      <c r="I257" s="117">
        <v>45</v>
      </c>
      <c r="J257" s="147">
        <f>SUM(K257:L257)</f>
        <v>3500</v>
      </c>
      <c r="K257" s="155"/>
      <c r="L257" s="117">
        <v>3500</v>
      </c>
      <c r="M257" s="147">
        <f>SUM(N257:O257)</f>
        <v>0</v>
      </c>
      <c r="N257" s="155"/>
      <c r="O257" s="117"/>
    </row>
    <row r="258" spans="1:15" s="119" customFormat="1" ht="31.5">
      <c r="A258" s="156" t="s">
        <v>69</v>
      </c>
      <c r="B258" s="128" t="s">
        <v>943</v>
      </c>
      <c r="C258" s="146" t="s">
        <v>80</v>
      </c>
      <c r="D258" s="146"/>
      <c r="E258" s="146"/>
      <c r="F258" s="146"/>
      <c r="G258" s="145">
        <f>G259</f>
        <v>494</v>
      </c>
      <c r="H258" s="145">
        <f aca="true" t="shared" si="112" ref="H258:O261">H259</f>
        <v>0</v>
      </c>
      <c r="I258" s="145">
        <f t="shared" si="112"/>
        <v>494</v>
      </c>
      <c r="J258" s="145">
        <f>J259</f>
        <v>494</v>
      </c>
      <c r="K258" s="145">
        <f t="shared" si="112"/>
        <v>0</v>
      </c>
      <c r="L258" s="145">
        <f t="shared" si="112"/>
        <v>494</v>
      </c>
      <c r="M258" s="145">
        <f>M259</f>
        <v>0</v>
      </c>
      <c r="N258" s="145">
        <f t="shared" si="112"/>
        <v>0</v>
      </c>
      <c r="O258" s="145">
        <f t="shared" si="112"/>
        <v>0</v>
      </c>
    </row>
    <row r="259" spans="1:15" s="119" customFormat="1" ht="31.5">
      <c r="A259" s="156" t="s">
        <v>775</v>
      </c>
      <c r="B259" s="107" t="s">
        <v>943</v>
      </c>
      <c r="C259" s="146" t="s">
        <v>80</v>
      </c>
      <c r="D259" s="157" t="s">
        <v>979</v>
      </c>
      <c r="E259" s="146"/>
      <c r="F259" s="146"/>
      <c r="G259" s="145">
        <f>G260</f>
        <v>494</v>
      </c>
      <c r="H259" s="145">
        <f t="shared" si="112"/>
        <v>0</v>
      </c>
      <c r="I259" s="145">
        <f t="shared" si="112"/>
        <v>494</v>
      </c>
      <c r="J259" s="145">
        <f>J260</f>
        <v>494</v>
      </c>
      <c r="K259" s="145">
        <f t="shared" si="112"/>
        <v>0</v>
      </c>
      <c r="L259" s="145">
        <f t="shared" si="112"/>
        <v>494</v>
      </c>
      <c r="M259" s="145">
        <f>M260</f>
        <v>0</v>
      </c>
      <c r="N259" s="145">
        <f t="shared" si="112"/>
        <v>0</v>
      </c>
      <c r="O259" s="145">
        <f t="shared" si="112"/>
        <v>0</v>
      </c>
    </row>
    <row r="260" spans="1:15" s="104" customFormat="1" ht="15.75">
      <c r="A260" s="106" t="s">
        <v>153</v>
      </c>
      <c r="B260" s="107" t="s">
        <v>943</v>
      </c>
      <c r="C260" s="144" t="s">
        <v>80</v>
      </c>
      <c r="D260" s="158" t="s">
        <v>979</v>
      </c>
      <c r="E260" s="109" t="s">
        <v>101</v>
      </c>
      <c r="F260" s="144"/>
      <c r="G260" s="147">
        <f>G261</f>
        <v>494</v>
      </c>
      <c r="H260" s="147">
        <f t="shared" si="112"/>
        <v>0</v>
      </c>
      <c r="I260" s="147">
        <f t="shared" si="112"/>
        <v>494</v>
      </c>
      <c r="J260" s="147">
        <f>J261</f>
        <v>494</v>
      </c>
      <c r="K260" s="147">
        <f t="shared" si="112"/>
        <v>0</v>
      </c>
      <c r="L260" s="147">
        <f t="shared" si="112"/>
        <v>494</v>
      </c>
      <c r="M260" s="147">
        <f>M261</f>
        <v>0</v>
      </c>
      <c r="N260" s="147">
        <f t="shared" si="112"/>
        <v>0</v>
      </c>
      <c r="O260" s="147">
        <f t="shared" si="112"/>
        <v>0</v>
      </c>
    </row>
    <row r="261" spans="1:15" s="104" customFormat="1" ht="31.5">
      <c r="A261" s="106" t="s">
        <v>104</v>
      </c>
      <c r="B261" s="107" t="s">
        <v>943</v>
      </c>
      <c r="C261" s="144" t="s">
        <v>80</v>
      </c>
      <c r="D261" s="158" t="s">
        <v>979</v>
      </c>
      <c r="E261" s="109" t="s">
        <v>102</v>
      </c>
      <c r="F261" s="144"/>
      <c r="G261" s="147">
        <f>G262</f>
        <v>494</v>
      </c>
      <c r="H261" s="147">
        <f t="shared" si="112"/>
        <v>0</v>
      </c>
      <c r="I261" s="147">
        <f t="shared" si="112"/>
        <v>494</v>
      </c>
      <c r="J261" s="147">
        <f>J262</f>
        <v>494</v>
      </c>
      <c r="K261" s="147">
        <f t="shared" si="112"/>
        <v>0</v>
      </c>
      <c r="L261" s="147">
        <f t="shared" si="112"/>
        <v>494</v>
      </c>
      <c r="M261" s="147">
        <f>M262</f>
        <v>0</v>
      </c>
      <c r="N261" s="147">
        <f t="shared" si="112"/>
        <v>0</v>
      </c>
      <c r="O261" s="147">
        <f t="shared" si="112"/>
        <v>0</v>
      </c>
    </row>
    <row r="262" spans="1:15" s="104" customFormat="1" ht="47.25">
      <c r="A262" s="138" t="s">
        <v>499</v>
      </c>
      <c r="B262" s="107" t="s">
        <v>943</v>
      </c>
      <c r="C262" s="144" t="s">
        <v>80</v>
      </c>
      <c r="D262" s="158" t="s">
        <v>979</v>
      </c>
      <c r="E262" s="159" t="s">
        <v>67</v>
      </c>
      <c r="F262" s="144" t="s">
        <v>68</v>
      </c>
      <c r="G262" s="147">
        <f>SUM(H262:I262)</f>
        <v>494</v>
      </c>
      <c r="H262" s="155"/>
      <c r="I262" s="117">
        <v>494</v>
      </c>
      <c r="J262" s="147">
        <f>SUM(K262:L262)</f>
        <v>494</v>
      </c>
      <c r="K262" s="155"/>
      <c r="L262" s="117">
        <v>494</v>
      </c>
      <c r="M262" s="147">
        <f>SUM(N262:O262)</f>
        <v>0</v>
      </c>
      <c r="N262" s="155"/>
      <c r="O262" s="117">
        <v>0</v>
      </c>
    </row>
    <row r="263" spans="1:15" s="104" customFormat="1" ht="63">
      <c r="A263" s="98" t="s">
        <v>64</v>
      </c>
      <c r="B263" s="140">
        <v>861</v>
      </c>
      <c r="C263" s="144"/>
      <c r="D263" s="144"/>
      <c r="E263" s="144"/>
      <c r="F263" s="144"/>
      <c r="G263" s="145">
        <f>SUM(G264,G276,G281,G287)</f>
        <v>53737.3</v>
      </c>
      <c r="H263" s="145">
        <f aca="true" t="shared" si="113" ref="H263:O263">SUM(H264,H276,H281,H287)</f>
        <v>18040</v>
      </c>
      <c r="I263" s="145">
        <f t="shared" si="113"/>
        <v>35697.3</v>
      </c>
      <c r="J263" s="145">
        <f t="shared" si="113"/>
        <v>34589</v>
      </c>
      <c r="K263" s="145">
        <f t="shared" si="113"/>
        <v>18030</v>
      </c>
      <c r="L263" s="145">
        <f t="shared" si="113"/>
        <v>16559</v>
      </c>
      <c r="M263" s="145">
        <f t="shared" si="113"/>
        <v>35438</v>
      </c>
      <c r="N263" s="145">
        <f t="shared" si="113"/>
        <v>18056</v>
      </c>
      <c r="O263" s="145">
        <f t="shared" si="113"/>
        <v>17382</v>
      </c>
    </row>
    <row r="264" spans="1:15" s="104" customFormat="1" ht="31.5">
      <c r="A264" s="90" t="s">
        <v>935</v>
      </c>
      <c r="B264" s="100" t="s">
        <v>65</v>
      </c>
      <c r="C264" s="101" t="s">
        <v>970</v>
      </c>
      <c r="D264" s="102"/>
      <c r="E264" s="102"/>
      <c r="F264" s="102"/>
      <c r="G264" s="145">
        <f>SUM(G265,G272,)</f>
        <v>11288</v>
      </c>
      <c r="H264" s="145">
        <f aca="true" t="shared" si="114" ref="H264:O264">SUM(H265,H272,)</f>
        <v>0</v>
      </c>
      <c r="I264" s="145">
        <f t="shared" si="114"/>
        <v>11288</v>
      </c>
      <c r="J264" s="145">
        <f t="shared" si="114"/>
        <v>6021</v>
      </c>
      <c r="K264" s="145">
        <f t="shared" si="114"/>
        <v>0</v>
      </c>
      <c r="L264" s="145">
        <f t="shared" si="114"/>
        <v>6021</v>
      </c>
      <c r="M264" s="145">
        <f t="shared" si="114"/>
        <v>11499</v>
      </c>
      <c r="N264" s="145">
        <f t="shared" si="114"/>
        <v>0</v>
      </c>
      <c r="O264" s="145">
        <f t="shared" si="114"/>
        <v>11499</v>
      </c>
    </row>
    <row r="265" spans="1:15" s="104" customFormat="1" ht="94.5">
      <c r="A265" s="98" t="s">
        <v>939</v>
      </c>
      <c r="B265" s="100" t="s">
        <v>65</v>
      </c>
      <c r="C265" s="101" t="s">
        <v>970</v>
      </c>
      <c r="D265" s="101" t="s">
        <v>971</v>
      </c>
      <c r="E265" s="102"/>
      <c r="F265" s="102"/>
      <c r="G265" s="103">
        <f aca="true" t="shared" si="115" ref="G265:O266">G266</f>
        <v>10586</v>
      </c>
      <c r="H265" s="103">
        <f t="shared" si="115"/>
        <v>0</v>
      </c>
      <c r="I265" s="103">
        <f t="shared" si="115"/>
        <v>10586</v>
      </c>
      <c r="J265" s="103">
        <f t="shared" si="115"/>
        <v>5021</v>
      </c>
      <c r="K265" s="103">
        <f t="shared" si="115"/>
        <v>0</v>
      </c>
      <c r="L265" s="103">
        <f t="shared" si="115"/>
        <v>5021</v>
      </c>
      <c r="M265" s="103">
        <f t="shared" si="115"/>
        <v>10499</v>
      </c>
      <c r="N265" s="103">
        <f t="shared" si="115"/>
        <v>0</v>
      </c>
      <c r="O265" s="103">
        <f t="shared" si="115"/>
        <v>10499</v>
      </c>
    </row>
    <row r="266" spans="1:15" s="104" customFormat="1" ht="15.75">
      <c r="A266" s="106" t="s">
        <v>153</v>
      </c>
      <c r="B266" s="113" t="s">
        <v>65</v>
      </c>
      <c r="C266" s="108" t="s">
        <v>970</v>
      </c>
      <c r="D266" s="108" t="s">
        <v>971</v>
      </c>
      <c r="E266" s="109" t="s">
        <v>101</v>
      </c>
      <c r="F266" s="102"/>
      <c r="G266" s="110">
        <f t="shared" si="115"/>
        <v>10586</v>
      </c>
      <c r="H266" s="110">
        <f t="shared" si="115"/>
        <v>0</v>
      </c>
      <c r="I266" s="110">
        <f t="shared" si="115"/>
        <v>10586</v>
      </c>
      <c r="J266" s="110">
        <f t="shared" si="115"/>
        <v>5021</v>
      </c>
      <c r="K266" s="110">
        <f t="shared" si="115"/>
        <v>0</v>
      </c>
      <c r="L266" s="110">
        <f t="shared" si="115"/>
        <v>5021</v>
      </c>
      <c r="M266" s="110">
        <f t="shared" si="115"/>
        <v>10499</v>
      </c>
      <c r="N266" s="110">
        <f t="shared" si="115"/>
        <v>0</v>
      </c>
      <c r="O266" s="110">
        <f t="shared" si="115"/>
        <v>10499</v>
      </c>
    </row>
    <row r="267" spans="1:15" s="104" customFormat="1" ht="31.5">
      <c r="A267" s="106" t="s">
        <v>104</v>
      </c>
      <c r="B267" s="113" t="s">
        <v>65</v>
      </c>
      <c r="C267" s="108" t="s">
        <v>970</v>
      </c>
      <c r="D267" s="108" t="s">
        <v>971</v>
      </c>
      <c r="E267" s="109" t="s">
        <v>102</v>
      </c>
      <c r="F267" s="102"/>
      <c r="G267" s="110">
        <f>SUM(G268:G271)</f>
        <v>10586</v>
      </c>
      <c r="H267" s="110">
        <f aca="true" t="shared" si="116" ref="H267:O267">SUM(H268:H271)</f>
        <v>0</v>
      </c>
      <c r="I267" s="110">
        <f t="shared" si="116"/>
        <v>10586</v>
      </c>
      <c r="J267" s="110">
        <f t="shared" si="116"/>
        <v>5021</v>
      </c>
      <c r="K267" s="110">
        <f t="shared" si="116"/>
        <v>0</v>
      </c>
      <c r="L267" s="110">
        <f t="shared" si="116"/>
        <v>5021</v>
      </c>
      <c r="M267" s="110">
        <f t="shared" si="116"/>
        <v>10499</v>
      </c>
      <c r="N267" s="110">
        <f t="shared" si="116"/>
        <v>0</v>
      </c>
      <c r="O267" s="110">
        <f t="shared" si="116"/>
        <v>10499</v>
      </c>
    </row>
    <row r="268" spans="1:15" s="104" customFormat="1" ht="173.25">
      <c r="A268" s="106" t="s">
        <v>699</v>
      </c>
      <c r="B268" s="113" t="s">
        <v>65</v>
      </c>
      <c r="C268" s="108" t="s">
        <v>970</v>
      </c>
      <c r="D268" s="108" t="s">
        <v>971</v>
      </c>
      <c r="E268" s="102" t="s">
        <v>893</v>
      </c>
      <c r="F268" s="102">
        <v>100</v>
      </c>
      <c r="G268" s="110">
        <f>SUM(H268:I268)</f>
        <v>9527.7</v>
      </c>
      <c r="H268" s="117"/>
      <c r="I268" s="117">
        <v>9527.7</v>
      </c>
      <c r="J268" s="110">
        <f>SUM(K268:L268)</f>
        <v>4424</v>
      </c>
      <c r="K268" s="117"/>
      <c r="L268" s="117">
        <v>4424</v>
      </c>
      <c r="M268" s="110">
        <f>SUM(N268:O268)</f>
        <v>10197</v>
      </c>
      <c r="N268" s="117"/>
      <c r="O268" s="117">
        <v>10197</v>
      </c>
    </row>
    <row r="269" spans="1:15" s="104" customFormat="1" ht="78.75">
      <c r="A269" s="106" t="s">
        <v>927</v>
      </c>
      <c r="B269" s="113" t="s">
        <v>65</v>
      </c>
      <c r="C269" s="108" t="s">
        <v>970</v>
      </c>
      <c r="D269" s="108" t="s">
        <v>971</v>
      </c>
      <c r="E269" s="102" t="s">
        <v>893</v>
      </c>
      <c r="F269" s="102">
        <v>200</v>
      </c>
      <c r="G269" s="110">
        <f>SUM(H269:I269)</f>
        <v>1043</v>
      </c>
      <c r="H269" s="117"/>
      <c r="I269" s="117">
        <v>1043</v>
      </c>
      <c r="J269" s="110">
        <f>SUM(K269:L269)</f>
        <v>584</v>
      </c>
      <c r="K269" s="117"/>
      <c r="L269" s="117">
        <v>584</v>
      </c>
      <c r="M269" s="110">
        <f>SUM(N269:O269)</f>
        <v>302</v>
      </c>
      <c r="N269" s="117"/>
      <c r="O269" s="117">
        <v>302</v>
      </c>
    </row>
    <row r="270" spans="1:15" s="104" customFormat="1" ht="63">
      <c r="A270" s="106" t="s">
        <v>61</v>
      </c>
      <c r="B270" s="113" t="s">
        <v>65</v>
      </c>
      <c r="C270" s="108" t="s">
        <v>970</v>
      </c>
      <c r="D270" s="108" t="s">
        <v>971</v>
      </c>
      <c r="E270" s="102" t="s">
        <v>893</v>
      </c>
      <c r="F270" s="102" t="s">
        <v>671</v>
      </c>
      <c r="G270" s="110">
        <f>SUM(H270:I270)</f>
        <v>0.3</v>
      </c>
      <c r="H270" s="117"/>
      <c r="I270" s="117">
        <v>0.3</v>
      </c>
      <c r="J270" s="110">
        <f>SUM(K270:L270)</f>
        <v>0</v>
      </c>
      <c r="K270" s="117"/>
      <c r="L270" s="117"/>
      <c r="M270" s="110">
        <f>SUM(N270:O270)</f>
        <v>0</v>
      </c>
      <c r="N270" s="117"/>
      <c r="O270" s="117"/>
    </row>
    <row r="271" spans="1:15" s="104" customFormat="1" ht="63">
      <c r="A271" s="106" t="s">
        <v>928</v>
      </c>
      <c r="B271" s="113" t="s">
        <v>65</v>
      </c>
      <c r="C271" s="108" t="s">
        <v>970</v>
      </c>
      <c r="D271" s="108" t="s">
        <v>971</v>
      </c>
      <c r="E271" s="102" t="s">
        <v>893</v>
      </c>
      <c r="F271" s="102">
        <v>800</v>
      </c>
      <c r="G271" s="110">
        <f>SUM(H271:I271)</f>
        <v>15</v>
      </c>
      <c r="H271" s="117"/>
      <c r="I271" s="117">
        <v>15</v>
      </c>
      <c r="J271" s="110">
        <f>SUM(K271:L271)</f>
        <v>13</v>
      </c>
      <c r="K271" s="117"/>
      <c r="L271" s="117">
        <v>13</v>
      </c>
      <c r="M271" s="110">
        <f>SUM(N271:O271)</f>
        <v>0</v>
      </c>
      <c r="N271" s="117"/>
      <c r="O271" s="117"/>
    </row>
    <row r="272" spans="1:15" s="104" customFormat="1" ht="15.75">
      <c r="A272" s="90" t="s">
        <v>66</v>
      </c>
      <c r="B272" s="100" t="s">
        <v>65</v>
      </c>
      <c r="C272" s="101" t="s">
        <v>970</v>
      </c>
      <c r="D272" s="105">
        <v>11</v>
      </c>
      <c r="E272" s="102"/>
      <c r="F272" s="102"/>
      <c r="G272" s="103">
        <f aca="true" t="shared" si="117" ref="G272:O274">G273</f>
        <v>702</v>
      </c>
      <c r="H272" s="103">
        <f t="shared" si="117"/>
        <v>0</v>
      </c>
      <c r="I272" s="103">
        <f t="shared" si="117"/>
        <v>702</v>
      </c>
      <c r="J272" s="103">
        <f t="shared" si="117"/>
        <v>1000</v>
      </c>
      <c r="K272" s="103">
        <f t="shared" si="117"/>
        <v>0</v>
      </c>
      <c r="L272" s="103">
        <f t="shared" si="117"/>
        <v>1000</v>
      </c>
      <c r="M272" s="103">
        <f t="shared" si="117"/>
        <v>1000</v>
      </c>
      <c r="N272" s="103">
        <f t="shared" si="117"/>
        <v>0</v>
      </c>
      <c r="O272" s="103">
        <f t="shared" si="117"/>
        <v>1000</v>
      </c>
    </row>
    <row r="273" spans="1:15" s="104" customFormat="1" ht="15.75">
      <c r="A273" s="106" t="s">
        <v>153</v>
      </c>
      <c r="B273" s="107" t="s">
        <v>65</v>
      </c>
      <c r="C273" s="108" t="s">
        <v>970</v>
      </c>
      <c r="D273" s="102">
        <v>11</v>
      </c>
      <c r="E273" s="109" t="s">
        <v>101</v>
      </c>
      <c r="F273" s="102"/>
      <c r="G273" s="110">
        <f t="shared" si="117"/>
        <v>702</v>
      </c>
      <c r="H273" s="110">
        <f t="shared" si="117"/>
        <v>0</v>
      </c>
      <c r="I273" s="110">
        <f t="shared" si="117"/>
        <v>702</v>
      </c>
      <c r="J273" s="110">
        <f t="shared" si="117"/>
        <v>1000</v>
      </c>
      <c r="K273" s="110">
        <f t="shared" si="117"/>
        <v>0</v>
      </c>
      <c r="L273" s="110">
        <f t="shared" si="117"/>
        <v>1000</v>
      </c>
      <c r="M273" s="110">
        <f t="shared" si="117"/>
        <v>1000</v>
      </c>
      <c r="N273" s="110">
        <f t="shared" si="117"/>
        <v>0</v>
      </c>
      <c r="O273" s="110">
        <f t="shared" si="117"/>
        <v>1000</v>
      </c>
    </row>
    <row r="274" spans="1:15" s="104" customFormat="1" ht="31.5">
      <c r="A274" s="106" t="s">
        <v>104</v>
      </c>
      <c r="B274" s="107" t="s">
        <v>65</v>
      </c>
      <c r="C274" s="108" t="s">
        <v>970</v>
      </c>
      <c r="D274" s="102">
        <v>11</v>
      </c>
      <c r="E274" s="109" t="s">
        <v>102</v>
      </c>
      <c r="F274" s="102"/>
      <c r="G274" s="110">
        <f t="shared" si="117"/>
        <v>702</v>
      </c>
      <c r="H274" s="110">
        <f t="shared" si="117"/>
        <v>0</v>
      </c>
      <c r="I274" s="110">
        <f t="shared" si="117"/>
        <v>702</v>
      </c>
      <c r="J274" s="110">
        <f t="shared" si="117"/>
        <v>1000</v>
      </c>
      <c r="K274" s="110">
        <f t="shared" si="117"/>
        <v>0</v>
      </c>
      <c r="L274" s="110">
        <f t="shared" si="117"/>
        <v>1000</v>
      </c>
      <c r="M274" s="110">
        <f t="shared" si="117"/>
        <v>1000</v>
      </c>
      <c r="N274" s="110">
        <f t="shared" si="117"/>
        <v>0</v>
      </c>
      <c r="O274" s="110">
        <f t="shared" si="117"/>
        <v>1000</v>
      </c>
    </row>
    <row r="275" spans="1:15" s="104" customFormat="1" ht="31.5">
      <c r="A275" s="111" t="s">
        <v>929</v>
      </c>
      <c r="B275" s="107" t="s">
        <v>65</v>
      </c>
      <c r="C275" s="108" t="s">
        <v>970</v>
      </c>
      <c r="D275" s="102">
        <v>11</v>
      </c>
      <c r="E275" s="102" t="s">
        <v>905</v>
      </c>
      <c r="F275" s="102" t="s">
        <v>655</v>
      </c>
      <c r="G275" s="110">
        <f>SUM(H275:I275)</f>
        <v>702</v>
      </c>
      <c r="H275" s="110">
        <v>0</v>
      </c>
      <c r="I275" s="110">
        <v>702</v>
      </c>
      <c r="J275" s="110">
        <f>SUM(K275:L275)</f>
        <v>1000</v>
      </c>
      <c r="K275" s="110">
        <v>0</v>
      </c>
      <c r="L275" s="110">
        <v>1000</v>
      </c>
      <c r="M275" s="110">
        <f>SUM(N275:O275)</f>
        <v>1000</v>
      </c>
      <c r="N275" s="110">
        <v>0</v>
      </c>
      <c r="O275" s="110">
        <v>1000</v>
      </c>
    </row>
    <row r="276" spans="1:15" s="119" customFormat="1" ht="15.75">
      <c r="A276" s="152" t="s">
        <v>538</v>
      </c>
      <c r="B276" s="100" t="s">
        <v>65</v>
      </c>
      <c r="C276" s="101" t="s">
        <v>979</v>
      </c>
      <c r="D276" s="105"/>
      <c r="E276" s="105"/>
      <c r="F276" s="160"/>
      <c r="G276" s="103">
        <f aca="true" t="shared" si="118" ref="G276:O277">G277</f>
        <v>754</v>
      </c>
      <c r="H276" s="103">
        <f t="shared" si="118"/>
        <v>754</v>
      </c>
      <c r="I276" s="103">
        <f t="shared" si="118"/>
        <v>0</v>
      </c>
      <c r="J276" s="103">
        <f t="shared" si="118"/>
        <v>744</v>
      </c>
      <c r="K276" s="103">
        <f t="shared" si="118"/>
        <v>744</v>
      </c>
      <c r="L276" s="103">
        <f t="shared" si="118"/>
        <v>0</v>
      </c>
      <c r="M276" s="103">
        <f t="shared" si="118"/>
        <v>770</v>
      </c>
      <c r="N276" s="103">
        <f t="shared" si="118"/>
        <v>770</v>
      </c>
      <c r="O276" s="103">
        <f t="shared" si="118"/>
        <v>0</v>
      </c>
    </row>
    <row r="277" spans="1:15" s="119" customFormat="1" ht="15.75">
      <c r="A277" s="152" t="s">
        <v>539</v>
      </c>
      <c r="B277" s="100" t="s">
        <v>65</v>
      </c>
      <c r="C277" s="101" t="s">
        <v>979</v>
      </c>
      <c r="D277" s="101" t="s">
        <v>780</v>
      </c>
      <c r="E277" s="105"/>
      <c r="F277" s="160"/>
      <c r="G277" s="103">
        <f>G278</f>
        <v>754</v>
      </c>
      <c r="H277" s="103">
        <f t="shared" si="118"/>
        <v>754</v>
      </c>
      <c r="I277" s="103">
        <f t="shared" si="118"/>
        <v>0</v>
      </c>
      <c r="J277" s="103">
        <f>J278</f>
        <v>744</v>
      </c>
      <c r="K277" s="103">
        <f t="shared" si="118"/>
        <v>744</v>
      </c>
      <c r="L277" s="103">
        <f t="shared" si="118"/>
        <v>0</v>
      </c>
      <c r="M277" s="103">
        <f>M278</f>
        <v>770</v>
      </c>
      <c r="N277" s="103">
        <f t="shared" si="118"/>
        <v>770</v>
      </c>
      <c r="O277" s="103">
        <f t="shared" si="118"/>
        <v>0</v>
      </c>
    </row>
    <row r="278" spans="1:15" s="119" customFormat="1" ht="15.75">
      <c r="A278" s="106" t="s">
        <v>153</v>
      </c>
      <c r="B278" s="161" t="s">
        <v>65</v>
      </c>
      <c r="C278" s="124" t="s">
        <v>979</v>
      </c>
      <c r="D278" s="124" t="s">
        <v>780</v>
      </c>
      <c r="E278" s="114" t="s">
        <v>101</v>
      </c>
      <c r="F278" s="160"/>
      <c r="G278" s="110">
        <f>G279</f>
        <v>754</v>
      </c>
      <c r="H278" s="110">
        <f>H279</f>
        <v>754</v>
      </c>
      <c r="I278" s="110">
        <f>I279</f>
        <v>0</v>
      </c>
      <c r="J278" s="110">
        <f>J279</f>
        <v>744</v>
      </c>
      <c r="K278" s="110">
        <f>K279</f>
        <v>744</v>
      </c>
      <c r="L278" s="110">
        <f>L279</f>
        <v>0</v>
      </c>
      <c r="M278" s="110">
        <f>M279</f>
        <v>770</v>
      </c>
      <c r="N278" s="110">
        <f>N279</f>
        <v>770</v>
      </c>
      <c r="O278" s="110">
        <f>O279</f>
        <v>0</v>
      </c>
    </row>
    <row r="279" spans="1:15" s="119" customFormat="1" ht="31.5">
      <c r="A279" s="106" t="s">
        <v>104</v>
      </c>
      <c r="B279" s="161" t="s">
        <v>65</v>
      </c>
      <c r="C279" s="124" t="s">
        <v>979</v>
      </c>
      <c r="D279" s="124" t="s">
        <v>780</v>
      </c>
      <c r="E279" s="114" t="s">
        <v>102</v>
      </c>
      <c r="F279" s="160"/>
      <c r="G279" s="110">
        <f>G280</f>
        <v>754</v>
      </c>
      <c r="H279" s="110">
        <f>H280</f>
        <v>754</v>
      </c>
      <c r="I279" s="110">
        <f>I280</f>
        <v>0</v>
      </c>
      <c r="J279" s="110">
        <f>J280</f>
        <v>744</v>
      </c>
      <c r="K279" s="110">
        <f>K280</f>
        <v>744</v>
      </c>
      <c r="L279" s="110">
        <f>L280</f>
        <v>0</v>
      </c>
      <c r="M279" s="110">
        <f>M280</f>
        <v>770</v>
      </c>
      <c r="N279" s="110">
        <f>N280</f>
        <v>770</v>
      </c>
      <c r="O279" s="110">
        <f>O280</f>
        <v>0</v>
      </c>
    </row>
    <row r="280" spans="1:15" s="104" customFormat="1" ht="78.75">
      <c r="A280" s="111" t="s">
        <v>818</v>
      </c>
      <c r="B280" s="161" t="s">
        <v>65</v>
      </c>
      <c r="C280" s="124" t="s">
        <v>979</v>
      </c>
      <c r="D280" s="124" t="s">
        <v>780</v>
      </c>
      <c r="E280" s="116" t="s">
        <v>906</v>
      </c>
      <c r="F280" s="162">
        <v>500</v>
      </c>
      <c r="G280" s="110">
        <f>SUM(H280:I280)</f>
        <v>754</v>
      </c>
      <c r="H280" s="110">
        <v>754</v>
      </c>
      <c r="I280" s="110">
        <v>0</v>
      </c>
      <c r="J280" s="110">
        <f>SUM(K280:L280)</f>
        <v>744</v>
      </c>
      <c r="K280" s="110">
        <v>744</v>
      </c>
      <c r="L280" s="110">
        <v>0</v>
      </c>
      <c r="M280" s="110">
        <f>SUM(N280:O280)</f>
        <v>770</v>
      </c>
      <c r="N280" s="110">
        <v>770</v>
      </c>
      <c r="O280" s="110">
        <v>0</v>
      </c>
    </row>
    <row r="281" spans="1:15" s="119" customFormat="1" ht="15.75">
      <c r="A281" s="98" t="s">
        <v>944</v>
      </c>
      <c r="B281" s="163" t="s">
        <v>65</v>
      </c>
      <c r="C281" s="100" t="s">
        <v>971</v>
      </c>
      <c r="D281" s="100"/>
      <c r="E281" s="131"/>
      <c r="F281" s="160"/>
      <c r="G281" s="103">
        <f>G282</f>
        <v>4817</v>
      </c>
      <c r="H281" s="103">
        <f aca="true" t="shared" si="119" ref="H281:O285">H282</f>
        <v>0</v>
      </c>
      <c r="I281" s="103">
        <f t="shared" si="119"/>
        <v>4817</v>
      </c>
      <c r="J281" s="103">
        <f t="shared" si="119"/>
        <v>5100</v>
      </c>
      <c r="K281" s="103">
        <f t="shared" si="119"/>
        <v>0</v>
      </c>
      <c r="L281" s="103">
        <f t="shared" si="119"/>
        <v>5100</v>
      </c>
      <c r="M281" s="103">
        <f t="shared" si="119"/>
        <v>0</v>
      </c>
      <c r="N281" s="103">
        <f t="shared" si="119"/>
        <v>0</v>
      </c>
      <c r="O281" s="103">
        <f t="shared" si="119"/>
        <v>0</v>
      </c>
    </row>
    <row r="282" spans="1:15" s="119" customFormat="1" ht="31.5">
      <c r="A282" s="90" t="s">
        <v>79</v>
      </c>
      <c r="B282" s="163" t="s">
        <v>65</v>
      </c>
      <c r="C282" s="100" t="s">
        <v>971</v>
      </c>
      <c r="D282" s="100" t="s">
        <v>80</v>
      </c>
      <c r="E282" s="131"/>
      <c r="F282" s="160"/>
      <c r="G282" s="103">
        <f>G283</f>
        <v>4817</v>
      </c>
      <c r="H282" s="103">
        <f t="shared" si="119"/>
        <v>0</v>
      </c>
      <c r="I282" s="103">
        <f t="shared" si="119"/>
        <v>4817</v>
      </c>
      <c r="J282" s="103">
        <f t="shared" si="119"/>
        <v>5100</v>
      </c>
      <c r="K282" s="103">
        <f t="shared" si="119"/>
        <v>0</v>
      </c>
      <c r="L282" s="103">
        <f t="shared" si="119"/>
        <v>5100</v>
      </c>
      <c r="M282" s="103">
        <f t="shared" si="119"/>
        <v>0</v>
      </c>
      <c r="N282" s="103">
        <f t="shared" si="119"/>
        <v>0</v>
      </c>
      <c r="O282" s="103">
        <f t="shared" si="119"/>
        <v>0</v>
      </c>
    </row>
    <row r="283" spans="1:15" s="104" customFormat="1" ht="78.75">
      <c r="A283" s="111" t="s">
        <v>191</v>
      </c>
      <c r="B283" s="161" t="s">
        <v>65</v>
      </c>
      <c r="C283" s="113" t="s">
        <v>971</v>
      </c>
      <c r="D283" s="113" t="s">
        <v>80</v>
      </c>
      <c r="E283" s="114" t="s">
        <v>293</v>
      </c>
      <c r="F283" s="162"/>
      <c r="G283" s="110">
        <f>G284</f>
        <v>4817</v>
      </c>
      <c r="H283" s="110">
        <f t="shared" si="119"/>
        <v>0</v>
      </c>
      <c r="I283" s="110">
        <f t="shared" si="119"/>
        <v>4817</v>
      </c>
      <c r="J283" s="110">
        <f t="shared" si="119"/>
        <v>5100</v>
      </c>
      <c r="K283" s="110">
        <f t="shared" si="119"/>
        <v>0</v>
      </c>
      <c r="L283" s="110">
        <f t="shared" si="119"/>
        <v>5100</v>
      </c>
      <c r="M283" s="110">
        <f t="shared" si="119"/>
        <v>0</v>
      </c>
      <c r="N283" s="110">
        <f t="shared" si="119"/>
        <v>0</v>
      </c>
      <c r="O283" s="110">
        <f t="shared" si="119"/>
        <v>0</v>
      </c>
    </row>
    <row r="284" spans="1:15" s="104" customFormat="1" ht="110.25">
      <c r="A284" s="111" t="s">
        <v>178</v>
      </c>
      <c r="B284" s="161" t="s">
        <v>65</v>
      </c>
      <c r="C284" s="113" t="s">
        <v>971</v>
      </c>
      <c r="D284" s="113" t="s">
        <v>80</v>
      </c>
      <c r="E284" s="114" t="s">
        <v>294</v>
      </c>
      <c r="F284" s="162"/>
      <c r="G284" s="110">
        <f>G285</f>
        <v>4817</v>
      </c>
      <c r="H284" s="110">
        <f t="shared" si="119"/>
        <v>0</v>
      </c>
      <c r="I284" s="110">
        <f t="shared" si="119"/>
        <v>4817</v>
      </c>
      <c r="J284" s="110">
        <f t="shared" si="119"/>
        <v>5100</v>
      </c>
      <c r="K284" s="110">
        <f t="shared" si="119"/>
        <v>0</v>
      </c>
      <c r="L284" s="110">
        <f t="shared" si="119"/>
        <v>5100</v>
      </c>
      <c r="M284" s="110">
        <f t="shared" si="119"/>
        <v>0</v>
      </c>
      <c r="N284" s="110">
        <f t="shared" si="119"/>
        <v>0</v>
      </c>
      <c r="O284" s="110">
        <f t="shared" si="119"/>
        <v>0</v>
      </c>
    </row>
    <row r="285" spans="1:15" s="104" customFormat="1" ht="78.75">
      <c r="A285" s="111" t="s">
        <v>297</v>
      </c>
      <c r="B285" s="161" t="s">
        <v>65</v>
      </c>
      <c r="C285" s="113" t="s">
        <v>971</v>
      </c>
      <c r="D285" s="113" t="s">
        <v>80</v>
      </c>
      <c r="E285" s="114" t="s">
        <v>295</v>
      </c>
      <c r="F285" s="162"/>
      <c r="G285" s="110">
        <f>G286</f>
        <v>4817</v>
      </c>
      <c r="H285" s="110">
        <f t="shared" si="119"/>
        <v>0</v>
      </c>
      <c r="I285" s="110">
        <f t="shared" si="119"/>
        <v>4817</v>
      </c>
      <c r="J285" s="110">
        <f t="shared" si="119"/>
        <v>5100</v>
      </c>
      <c r="K285" s="110">
        <f t="shared" si="119"/>
        <v>0</v>
      </c>
      <c r="L285" s="110">
        <f t="shared" si="119"/>
        <v>5100</v>
      </c>
      <c r="M285" s="110">
        <f t="shared" si="119"/>
        <v>0</v>
      </c>
      <c r="N285" s="110">
        <f t="shared" si="119"/>
        <v>0</v>
      </c>
      <c r="O285" s="110">
        <f t="shared" si="119"/>
        <v>0</v>
      </c>
    </row>
    <row r="286" spans="1:15" s="104" customFormat="1" ht="110.25">
      <c r="A286" s="111" t="s">
        <v>298</v>
      </c>
      <c r="B286" s="161" t="s">
        <v>65</v>
      </c>
      <c r="C286" s="113" t="s">
        <v>971</v>
      </c>
      <c r="D286" s="113" t="s">
        <v>80</v>
      </c>
      <c r="E286" s="116" t="s">
        <v>296</v>
      </c>
      <c r="F286" s="162">
        <v>200</v>
      </c>
      <c r="G286" s="110">
        <f>SUM(H286:I286)</f>
        <v>4817</v>
      </c>
      <c r="H286" s="110"/>
      <c r="I286" s="110">
        <v>4817</v>
      </c>
      <c r="J286" s="110">
        <f>SUM(K286:L286)</f>
        <v>5100</v>
      </c>
      <c r="K286" s="110"/>
      <c r="L286" s="110">
        <v>5100</v>
      </c>
      <c r="M286" s="110">
        <f>SUM(N286:O286)</f>
        <v>0</v>
      </c>
      <c r="N286" s="110"/>
      <c r="O286" s="110">
        <v>0</v>
      </c>
    </row>
    <row r="287" spans="1:15" s="104" customFormat="1" ht="78.75">
      <c r="A287" s="90" t="s">
        <v>946</v>
      </c>
      <c r="B287" s="100" t="s">
        <v>65</v>
      </c>
      <c r="C287" s="105">
        <v>14</v>
      </c>
      <c r="D287" s="102"/>
      <c r="E287" s="102"/>
      <c r="F287" s="102"/>
      <c r="G287" s="103">
        <f aca="true" t="shared" si="120" ref="G287:O287">G288</f>
        <v>36878.3</v>
      </c>
      <c r="H287" s="103">
        <f t="shared" si="120"/>
        <v>17286</v>
      </c>
      <c r="I287" s="103">
        <f t="shared" si="120"/>
        <v>19592.3</v>
      </c>
      <c r="J287" s="103">
        <f t="shared" si="120"/>
        <v>22724</v>
      </c>
      <c r="K287" s="103">
        <f t="shared" si="120"/>
        <v>17286</v>
      </c>
      <c r="L287" s="103">
        <f t="shared" si="120"/>
        <v>5438</v>
      </c>
      <c r="M287" s="103">
        <f t="shared" si="120"/>
        <v>23169</v>
      </c>
      <c r="N287" s="103">
        <f t="shared" si="120"/>
        <v>17286</v>
      </c>
      <c r="O287" s="103">
        <f t="shared" si="120"/>
        <v>5883</v>
      </c>
    </row>
    <row r="288" spans="1:15" s="104" customFormat="1" ht="78.75">
      <c r="A288" s="90" t="s">
        <v>854</v>
      </c>
      <c r="B288" s="100" t="s">
        <v>65</v>
      </c>
      <c r="C288" s="105">
        <v>14</v>
      </c>
      <c r="D288" s="101" t="s">
        <v>970</v>
      </c>
      <c r="E288" s="102"/>
      <c r="F288" s="102"/>
      <c r="G288" s="103">
        <f aca="true" t="shared" si="121" ref="G288:O288">SUM(G291,G292)</f>
        <v>36878.3</v>
      </c>
      <c r="H288" s="103">
        <f t="shared" si="121"/>
        <v>17286</v>
      </c>
      <c r="I288" s="103">
        <f t="shared" si="121"/>
        <v>19592.3</v>
      </c>
      <c r="J288" s="103">
        <f t="shared" si="121"/>
        <v>22724</v>
      </c>
      <c r="K288" s="103">
        <f t="shared" si="121"/>
        <v>17286</v>
      </c>
      <c r="L288" s="103">
        <f t="shared" si="121"/>
        <v>5438</v>
      </c>
      <c r="M288" s="103">
        <f t="shared" si="121"/>
        <v>23169</v>
      </c>
      <c r="N288" s="103">
        <f t="shared" si="121"/>
        <v>17286</v>
      </c>
      <c r="O288" s="103">
        <f t="shared" si="121"/>
        <v>5883</v>
      </c>
    </row>
    <row r="289" spans="1:15" s="104" customFormat="1" ht="47.25">
      <c r="A289" s="106" t="s">
        <v>103</v>
      </c>
      <c r="B289" s="107" t="s">
        <v>855</v>
      </c>
      <c r="C289" s="102">
        <v>14</v>
      </c>
      <c r="D289" s="108" t="s">
        <v>970</v>
      </c>
      <c r="E289" s="114" t="s">
        <v>101</v>
      </c>
      <c r="F289" s="102"/>
      <c r="G289" s="110">
        <f aca="true" t="shared" si="122" ref="G289:O289">G290</f>
        <v>36878.3</v>
      </c>
      <c r="H289" s="110">
        <f t="shared" si="122"/>
        <v>17286</v>
      </c>
      <c r="I289" s="110">
        <f t="shared" si="122"/>
        <v>19592.3</v>
      </c>
      <c r="J289" s="110">
        <f t="shared" si="122"/>
        <v>22724</v>
      </c>
      <c r="K289" s="110">
        <f t="shared" si="122"/>
        <v>17286</v>
      </c>
      <c r="L289" s="110">
        <f t="shared" si="122"/>
        <v>5438</v>
      </c>
      <c r="M289" s="110">
        <f t="shared" si="122"/>
        <v>23169</v>
      </c>
      <c r="N289" s="110">
        <f t="shared" si="122"/>
        <v>17286</v>
      </c>
      <c r="O289" s="110">
        <f t="shared" si="122"/>
        <v>5883</v>
      </c>
    </row>
    <row r="290" spans="1:15" s="104" customFormat="1" ht="31.5">
      <c r="A290" s="106" t="s">
        <v>104</v>
      </c>
      <c r="B290" s="107" t="s">
        <v>855</v>
      </c>
      <c r="C290" s="102">
        <v>14</v>
      </c>
      <c r="D290" s="108" t="s">
        <v>970</v>
      </c>
      <c r="E290" s="114" t="s">
        <v>102</v>
      </c>
      <c r="F290" s="102"/>
      <c r="G290" s="110">
        <f aca="true" t="shared" si="123" ref="G290:O290">SUM(G291:G292)</f>
        <v>36878.3</v>
      </c>
      <c r="H290" s="110">
        <f t="shared" si="123"/>
        <v>17286</v>
      </c>
      <c r="I290" s="110">
        <f t="shared" si="123"/>
        <v>19592.3</v>
      </c>
      <c r="J290" s="110">
        <f t="shared" si="123"/>
        <v>22724</v>
      </c>
      <c r="K290" s="110">
        <f t="shared" si="123"/>
        <v>17286</v>
      </c>
      <c r="L290" s="110">
        <f t="shared" si="123"/>
        <v>5438</v>
      </c>
      <c r="M290" s="110">
        <f t="shared" si="123"/>
        <v>23169</v>
      </c>
      <c r="N290" s="110">
        <f t="shared" si="123"/>
        <v>17286</v>
      </c>
      <c r="O290" s="110">
        <f t="shared" si="123"/>
        <v>5883</v>
      </c>
    </row>
    <row r="291" spans="1:15" s="104" customFormat="1" ht="110.25">
      <c r="A291" s="118" t="s">
        <v>819</v>
      </c>
      <c r="B291" s="107" t="s">
        <v>855</v>
      </c>
      <c r="C291" s="102">
        <v>14</v>
      </c>
      <c r="D291" s="108" t="s">
        <v>970</v>
      </c>
      <c r="E291" s="116" t="s">
        <v>99</v>
      </c>
      <c r="F291" s="102" t="s">
        <v>78</v>
      </c>
      <c r="G291" s="110">
        <f>SUM(H291:I291)</f>
        <v>17286</v>
      </c>
      <c r="H291" s="110">
        <v>17286</v>
      </c>
      <c r="I291" s="110">
        <v>0</v>
      </c>
      <c r="J291" s="110">
        <f>SUM(K291:L291)</f>
        <v>17286</v>
      </c>
      <c r="K291" s="110">
        <v>17286</v>
      </c>
      <c r="L291" s="110">
        <v>0</v>
      </c>
      <c r="M291" s="110">
        <f>SUM(N291:O291)</f>
        <v>17286</v>
      </c>
      <c r="N291" s="110">
        <v>17286</v>
      </c>
      <c r="O291" s="110">
        <v>0</v>
      </c>
    </row>
    <row r="292" spans="1:15" s="104" customFormat="1" ht="63">
      <c r="A292" s="111" t="s">
        <v>546</v>
      </c>
      <c r="B292" s="107" t="s">
        <v>65</v>
      </c>
      <c r="C292" s="102" t="s">
        <v>856</v>
      </c>
      <c r="D292" s="108" t="s">
        <v>970</v>
      </c>
      <c r="E292" s="116" t="s">
        <v>100</v>
      </c>
      <c r="F292" s="102" t="s">
        <v>78</v>
      </c>
      <c r="G292" s="110">
        <f>SUM(H292:I292)</f>
        <v>19592.3</v>
      </c>
      <c r="H292" s="110"/>
      <c r="I292" s="110">
        <v>19592.3</v>
      </c>
      <c r="J292" s="110">
        <f>SUM(K292:L292)</f>
        <v>5438</v>
      </c>
      <c r="K292" s="110"/>
      <c r="L292" s="110">
        <v>5438</v>
      </c>
      <c r="M292" s="110">
        <f>SUM(N292:O292)</f>
        <v>5883</v>
      </c>
      <c r="N292" s="110"/>
      <c r="O292" s="110">
        <v>5883</v>
      </c>
    </row>
    <row r="293" spans="1:15" s="104" customFormat="1" ht="47.25">
      <c r="A293" s="98" t="s">
        <v>857</v>
      </c>
      <c r="B293" s="99">
        <v>871</v>
      </c>
      <c r="C293" s="144"/>
      <c r="D293" s="144"/>
      <c r="E293" s="144"/>
      <c r="F293" s="144"/>
      <c r="G293" s="164">
        <f aca="true" t="shared" si="124" ref="G293:O293">SUM(G294,G352)</f>
        <v>374156.6000000001</v>
      </c>
      <c r="H293" s="164">
        <f t="shared" si="124"/>
        <v>212836.6</v>
      </c>
      <c r="I293" s="164">
        <f t="shared" si="124"/>
        <v>161320</v>
      </c>
      <c r="J293" s="164">
        <f t="shared" si="124"/>
        <v>370354.99999999994</v>
      </c>
      <c r="K293" s="164">
        <f t="shared" si="124"/>
        <v>245613</v>
      </c>
      <c r="L293" s="164">
        <f t="shared" si="124"/>
        <v>124742.00000000001</v>
      </c>
      <c r="M293" s="164">
        <f t="shared" si="124"/>
        <v>388804</v>
      </c>
      <c r="N293" s="164">
        <f t="shared" si="124"/>
        <v>271476</v>
      </c>
      <c r="O293" s="164">
        <f t="shared" si="124"/>
        <v>117328</v>
      </c>
    </row>
    <row r="294" spans="1:15" s="104" customFormat="1" ht="15.75">
      <c r="A294" s="90" t="s">
        <v>666</v>
      </c>
      <c r="B294" s="100" t="s">
        <v>858</v>
      </c>
      <c r="C294" s="101" t="s">
        <v>1021</v>
      </c>
      <c r="D294" s="102"/>
      <c r="E294" s="102"/>
      <c r="F294" s="102"/>
      <c r="G294" s="103">
        <f aca="true" t="shared" si="125" ref="G294:O294">SUM(G295,G302,G309,G316,G322,G331)</f>
        <v>352168.6000000001</v>
      </c>
      <c r="H294" s="103">
        <f t="shared" si="125"/>
        <v>190848.6</v>
      </c>
      <c r="I294" s="103">
        <f t="shared" si="125"/>
        <v>161320</v>
      </c>
      <c r="J294" s="103">
        <f t="shared" si="125"/>
        <v>347519.99999999994</v>
      </c>
      <c r="K294" s="103">
        <f t="shared" si="125"/>
        <v>222778</v>
      </c>
      <c r="L294" s="103">
        <f t="shared" si="125"/>
        <v>124742.00000000001</v>
      </c>
      <c r="M294" s="103">
        <f t="shared" si="125"/>
        <v>365221</v>
      </c>
      <c r="N294" s="103">
        <f t="shared" si="125"/>
        <v>247893</v>
      </c>
      <c r="O294" s="103">
        <f t="shared" si="125"/>
        <v>117328</v>
      </c>
    </row>
    <row r="295" spans="1:15" s="104" customFormat="1" ht="15.75">
      <c r="A295" s="90" t="s">
        <v>859</v>
      </c>
      <c r="B295" s="100" t="s">
        <v>858</v>
      </c>
      <c r="C295" s="101" t="s">
        <v>1021</v>
      </c>
      <c r="D295" s="101" t="s">
        <v>970</v>
      </c>
      <c r="E295" s="102"/>
      <c r="F295" s="102"/>
      <c r="G295" s="103">
        <f>SUM(G296,)</f>
        <v>87104.4</v>
      </c>
      <c r="H295" s="103">
        <f aca="true" t="shared" si="126" ref="H295:O295">SUM(H296,)</f>
        <v>42105</v>
      </c>
      <c r="I295" s="103">
        <f t="shared" si="126"/>
        <v>44999.4</v>
      </c>
      <c r="J295" s="103">
        <f t="shared" si="126"/>
        <v>88264.9</v>
      </c>
      <c r="K295" s="103">
        <f t="shared" si="126"/>
        <v>51739</v>
      </c>
      <c r="L295" s="103">
        <f t="shared" si="126"/>
        <v>36525.9</v>
      </c>
      <c r="M295" s="103">
        <f t="shared" si="126"/>
        <v>93915.3</v>
      </c>
      <c r="N295" s="103">
        <f t="shared" si="126"/>
        <v>58161</v>
      </c>
      <c r="O295" s="103">
        <f t="shared" si="126"/>
        <v>35754.3</v>
      </c>
    </row>
    <row r="296" spans="1:15" s="104" customFormat="1" ht="63">
      <c r="A296" s="111" t="s">
        <v>197</v>
      </c>
      <c r="B296" s="107" t="s">
        <v>858</v>
      </c>
      <c r="C296" s="108" t="s">
        <v>1021</v>
      </c>
      <c r="D296" s="108" t="s">
        <v>970</v>
      </c>
      <c r="E296" s="109" t="s">
        <v>557</v>
      </c>
      <c r="F296" s="102"/>
      <c r="G296" s="110">
        <f aca="true" t="shared" si="127" ref="G296:O297">G297</f>
        <v>87104.4</v>
      </c>
      <c r="H296" s="110">
        <f t="shared" si="127"/>
        <v>42105</v>
      </c>
      <c r="I296" s="110">
        <f t="shared" si="127"/>
        <v>44999.4</v>
      </c>
      <c r="J296" s="110">
        <f t="shared" si="127"/>
        <v>88264.9</v>
      </c>
      <c r="K296" s="110">
        <f t="shared" si="127"/>
        <v>51739</v>
      </c>
      <c r="L296" s="110">
        <f t="shared" si="127"/>
        <v>36525.9</v>
      </c>
      <c r="M296" s="110">
        <f t="shared" si="127"/>
        <v>93915.3</v>
      </c>
      <c r="N296" s="110">
        <f t="shared" si="127"/>
        <v>58161</v>
      </c>
      <c r="O296" s="110">
        <f t="shared" si="127"/>
        <v>35754.3</v>
      </c>
    </row>
    <row r="297" spans="1:15" s="104" customFormat="1" ht="94.5">
      <c r="A297" s="111" t="s">
        <v>206</v>
      </c>
      <c r="B297" s="107" t="s">
        <v>858</v>
      </c>
      <c r="C297" s="108" t="s">
        <v>1021</v>
      </c>
      <c r="D297" s="108" t="s">
        <v>970</v>
      </c>
      <c r="E297" s="109" t="s">
        <v>558</v>
      </c>
      <c r="F297" s="102"/>
      <c r="G297" s="110">
        <f t="shared" si="127"/>
        <v>87104.4</v>
      </c>
      <c r="H297" s="110">
        <f t="shared" si="127"/>
        <v>42105</v>
      </c>
      <c r="I297" s="110">
        <f t="shared" si="127"/>
        <v>44999.4</v>
      </c>
      <c r="J297" s="110">
        <f t="shared" si="127"/>
        <v>88264.9</v>
      </c>
      <c r="K297" s="110">
        <f t="shared" si="127"/>
        <v>51739</v>
      </c>
      <c r="L297" s="110">
        <f t="shared" si="127"/>
        <v>36525.9</v>
      </c>
      <c r="M297" s="110">
        <f t="shared" si="127"/>
        <v>93915.3</v>
      </c>
      <c r="N297" s="110">
        <f t="shared" si="127"/>
        <v>58161</v>
      </c>
      <c r="O297" s="110">
        <f t="shared" si="127"/>
        <v>35754.3</v>
      </c>
    </row>
    <row r="298" spans="1:15" s="104" customFormat="1" ht="78.75">
      <c r="A298" s="111" t="s">
        <v>28</v>
      </c>
      <c r="B298" s="107" t="s">
        <v>858</v>
      </c>
      <c r="C298" s="108" t="s">
        <v>1021</v>
      </c>
      <c r="D298" s="108" t="s">
        <v>970</v>
      </c>
      <c r="E298" s="109" t="s">
        <v>559</v>
      </c>
      <c r="F298" s="102"/>
      <c r="G298" s="110">
        <f>SUM(G299:G301)</f>
        <v>87104.4</v>
      </c>
      <c r="H298" s="110">
        <f aca="true" t="shared" si="128" ref="H298:O298">SUM(H299:H301)</f>
        <v>42105</v>
      </c>
      <c r="I298" s="110">
        <f t="shared" si="128"/>
        <v>44999.4</v>
      </c>
      <c r="J298" s="110">
        <f t="shared" si="128"/>
        <v>88264.9</v>
      </c>
      <c r="K298" s="110">
        <f t="shared" si="128"/>
        <v>51739</v>
      </c>
      <c r="L298" s="110">
        <f t="shared" si="128"/>
        <v>36525.9</v>
      </c>
      <c r="M298" s="110">
        <f t="shared" si="128"/>
        <v>93915.3</v>
      </c>
      <c r="N298" s="110">
        <f t="shared" si="128"/>
        <v>58161</v>
      </c>
      <c r="O298" s="110">
        <f t="shared" si="128"/>
        <v>35754.3</v>
      </c>
    </row>
    <row r="299" spans="1:15" s="104" customFormat="1" ht="141.75">
      <c r="A299" s="111" t="s">
        <v>154</v>
      </c>
      <c r="B299" s="107" t="s">
        <v>858</v>
      </c>
      <c r="C299" s="108" t="s">
        <v>1021</v>
      </c>
      <c r="D299" s="108" t="s">
        <v>970</v>
      </c>
      <c r="E299" s="102" t="s">
        <v>562</v>
      </c>
      <c r="F299" s="102" t="s">
        <v>940</v>
      </c>
      <c r="G299" s="110">
        <f>SUM(H299:I299)</f>
        <v>0</v>
      </c>
      <c r="H299" s="110"/>
      <c r="I299" s="110"/>
      <c r="J299" s="110">
        <f>SUM(K299:L299)</f>
        <v>0</v>
      </c>
      <c r="K299" s="110"/>
      <c r="L299" s="110"/>
      <c r="M299" s="110">
        <f>SUM(N299:O299)</f>
        <v>0</v>
      </c>
      <c r="N299" s="110"/>
      <c r="O299" s="110"/>
    </row>
    <row r="300" spans="1:15" s="104" customFormat="1" ht="157.5">
      <c r="A300" s="111" t="s">
        <v>643</v>
      </c>
      <c r="B300" s="107" t="s">
        <v>858</v>
      </c>
      <c r="C300" s="108" t="s">
        <v>1021</v>
      </c>
      <c r="D300" s="108" t="s">
        <v>970</v>
      </c>
      <c r="E300" s="102" t="s">
        <v>562</v>
      </c>
      <c r="F300" s="102" t="s">
        <v>667</v>
      </c>
      <c r="G300" s="110">
        <f>SUM(H300:I300)</f>
        <v>44999.4</v>
      </c>
      <c r="H300" s="110">
        <v>0</v>
      </c>
      <c r="I300" s="110">
        <v>44999.4</v>
      </c>
      <c r="J300" s="110">
        <f>SUM(K300:L300)</f>
        <v>36525.9</v>
      </c>
      <c r="K300" s="110">
        <v>0</v>
      </c>
      <c r="L300" s="110">
        <v>36525.9</v>
      </c>
      <c r="M300" s="110">
        <f>SUM(N300:O300)</f>
        <v>35754.3</v>
      </c>
      <c r="N300" s="110">
        <v>0</v>
      </c>
      <c r="O300" s="110">
        <v>35754.3</v>
      </c>
    </row>
    <row r="301" spans="1:15" s="104" customFormat="1" ht="157.5">
      <c r="A301" s="118" t="s">
        <v>29</v>
      </c>
      <c r="B301" s="107" t="s">
        <v>858</v>
      </c>
      <c r="C301" s="108" t="s">
        <v>1021</v>
      </c>
      <c r="D301" s="108" t="s">
        <v>970</v>
      </c>
      <c r="E301" s="116" t="s">
        <v>563</v>
      </c>
      <c r="F301" s="102" t="s">
        <v>667</v>
      </c>
      <c r="G301" s="110">
        <f>SUM(H301:I301)</f>
        <v>42105</v>
      </c>
      <c r="H301" s="110">
        <v>42105</v>
      </c>
      <c r="I301" s="110">
        <v>0</v>
      </c>
      <c r="J301" s="110">
        <f>SUM(K301:L301)</f>
        <v>51739</v>
      </c>
      <c r="K301" s="110">
        <v>51739</v>
      </c>
      <c r="L301" s="110">
        <v>0</v>
      </c>
      <c r="M301" s="110">
        <f>SUM(N301:O301)</f>
        <v>58161</v>
      </c>
      <c r="N301" s="110">
        <v>58161</v>
      </c>
      <c r="O301" s="110">
        <v>0</v>
      </c>
    </row>
    <row r="302" spans="1:15" s="104" customFormat="1" ht="15.75">
      <c r="A302" s="90" t="s">
        <v>860</v>
      </c>
      <c r="B302" s="100" t="s">
        <v>858</v>
      </c>
      <c r="C302" s="101" t="s">
        <v>1021</v>
      </c>
      <c r="D302" s="101" t="s">
        <v>979</v>
      </c>
      <c r="E302" s="102"/>
      <c r="F302" s="102"/>
      <c r="G302" s="103">
        <f aca="true" t="shared" si="129" ref="G302:O302">SUM(G303)</f>
        <v>221385.6</v>
      </c>
      <c r="H302" s="103">
        <f t="shared" si="129"/>
        <v>148335</v>
      </c>
      <c r="I302" s="103">
        <f t="shared" si="129"/>
        <v>73050.6</v>
      </c>
      <c r="J302" s="103">
        <f t="shared" si="129"/>
        <v>220097.8</v>
      </c>
      <c r="K302" s="103">
        <f t="shared" si="129"/>
        <v>170671</v>
      </c>
      <c r="L302" s="103">
        <f t="shared" si="129"/>
        <v>49426.8</v>
      </c>
      <c r="M302" s="103">
        <f t="shared" si="129"/>
        <v>230853.7</v>
      </c>
      <c r="N302" s="103">
        <f t="shared" si="129"/>
        <v>189353</v>
      </c>
      <c r="O302" s="103">
        <f t="shared" si="129"/>
        <v>41500.7</v>
      </c>
    </row>
    <row r="303" spans="1:15" s="104" customFormat="1" ht="63">
      <c r="A303" s="111" t="s">
        <v>197</v>
      </c>
      <c r="B303" s="107" t="s">
        <v>858</v>
      </c>
      <c r="C303" s="108" t="s">
        <v>1021</v>
      </c>
      <c r="D303" s="108" t="s">
        <v>979</v>
      </c>
      <c r="E303" s="125" t="s">
        <v>557</v>
      </c>
      <c r="F303" s="102"/>
      <c r="G303" s="110">
        <f aca="true" t="shared" si="130" ref="G303:O303">SUM(G304,)</f>
        <v>221385.6</v>
      </c>
      <c r="H303" s="110">
        <f t="shared" si="130"/>
        <v>148335</v>
      </c>
      <c r="I303" s="110">
        <f t="shared" si="130"/>
        <v>73050.6</v>
      </c>
      <c r="J303" s="110">
        <f t="shared" si="130"/>
        <v>220097.8</v>
      </c>
      <c r="K303" s="110">
        <f t="shared" si="130"/>
        <v>170671</v>
      </c>
      <c r="L303" s="110">
        <f t="shared" si="130"/>
        <v>49426.8</v>
      </c>
      <c r="M303" s="110">
        <f t="shared" si="130"/>
        <v>230853.7</v>
      </c>
      <c r="N303" s="110">
        <f t="shared" si="130"/>
        <v>189353</v>
      </c>
      <c r="O303" s="110">
        <f t="shared" si="130"/>
        <v>41500.7</v>
      </c>
    </row>
    <row r="304" spans="1:15" s="104" customFormat="1" ht="94.5">
      <c r="A304" s="111" t="s">
        <v>198</v>
      </c>
      <c r="B304" s="107" t="s">
        <v>858</v>
      </c>
      <c r="C304" s="108" t="s">
        <v>1021</v>
      </c>
      <c r="D304" s="108" t="s">
        <v>979</v>
      </c>
      <c r="E304" s="125" t="s">
        <v>30</v>
      </c>
      <c r="F304" s="102"/>
      <c r="G304" s="110">
        <f aca="true" t="shared" si="131" ref="G304:O304">G305</f>
        <v>221385.6</v>
      </c>
      <c r="H304" s="110">
        <f t="shared" si="131"/>
        <v>148335</v>
      </c>
      <c r="I304" s="110">
        <f t="shared" si="131"/>
        <v>73050.6</v>
      </c>
      <c r="J304" s="110">
        <f t="shared" si="131"/>
        <v>220097.8</v>
      </c>
      <c r="K304" s="110">
        <f t="shared" si="131"/>
        <v>170671</v>
      </c>
      <c r="L304" s="110">
        <f t="shared" si="131"/>
        <v>49426.8</v>
      </c>
      <c r="M304" s="110">
        <f t="shared" si="131"/>
        <v>230853.7</v>
      </c>
      <c r="N304" s="110">
        <f t="shared" si="131"/>
        <v>189353</v>
      </c>
      <c r="O304" s="110">
        <f t="shared" si="131"/>
        <v>41500.7</v>
      </c>
    </row>
    <row r="305" spans="1:15" s="104" customFormat="1" ht="47.25">
      <c r="A305" s="111" t="s">
        <v>656</v>
      </c>
      <c r="B305" s="107" t="s">
        <v>858</v>
      </c>
      <c r="C305" s="108" t="s">
        <v>1021</v>
      </c>
      <c r="D305" s="108" t="s">
        <v>979</v>
      </c>
      <c r="E305" s="125" t="s">
        <v>31</v>
      </c>
      <c r="F305" s="102"/>
      <c r="G305" s="110">
        <f aca="true" t="shared" si="132" ref="G305:O305">SUM(G306:G308)</f>
        <v>221385.6</v>
      </c>
      <c r="H305" s="110">
        <f t="shared" si="132"/>
        <v>148335</v>
      </c>
      <c r="I305" s="110">
        <f t="shared" si="132"/>
        <v>73050.6</v>
      </c>
      <c r="J305" s="110">
        <f t="shared" si="132"/>
        <v>220097.8</v>
      </c>
      <c r="K305" s="110">
        <f t="shared" si="132"/>
        <v>170671</v>
      </c>
      <c r="L305" s="110">
        <f t="shared" si="132"/>
        <v>49426.8</v>
      </c>
      <c r="M305" s="110">
        <f t="shared" si="132"/>
        <v>230853.7</v>
      </c>
      <c r="N305" s="110">
        <f t="shared" si="132"/>
        <v>189353</v>
      </c>
      <c r="O305" s="110">
        <f t="shared" si="132"/>
        <v>41500.7</v>
      </c>
    </row>
    <row r="306" spans="1:15" s="104" customFormat="1" ht="110.25">
      <c r="A306" s="111" t="s">
        <v>32</v>
      </c>
      <c r="B306" s="107" t="s">
        <v>858</v>
      </c>
      <c r="C306" s="108" t="s">
        <v>1021</v>
      </c>
      <c r="D306" s="108" t="s">
        <v>979</v>
      </c>
      <c r="E306" s="113" t="s">
        <v>564</v>
      </c>
      <c r="F306" s="102" t="s">
        <v>667</v>
      </c>
      <c r="G306" s="110">
        <f>SUM(H306:I306)</f>
        <v>73050.6</v>
      </c>
      <c r="H306" s="117">
        <v>0</v>
      </c>
      <c r="I306" s="117">
        <v>73050.6</v>
      </c>
      <c r="J306" s="110">
        <f>SUM(K306:L306)</f>
        <v>49426.8</v>
      </c>
      <c r="K306" s="117">
        <v>0</v>
      </c>
      <c r="L306" s="117">
        <v>49426.8</v>
      </c>
      <c r="M306" s="110">
        <f>SUM(N306:O306)</f>
        <v>41500.7</v>
      </c>
      <c r="N306" s="117">
        <v>0</v>
      </c>
      <c r="O306" s="117">
        <v>41500.7</v>
      </c>
    </row>
    <row r="307" spans="1:15" s="104" customFormat="1" ht="94.5">
      <c r="A307" s="118" t="s">
        <v>848</v>
      </c>
      <c r="B307" s="107" t="s">
        <v>858</v>
      </c>
      <c r="C307" s="108" t="s">
        <v>1021</v>
      </c>
      <c r="D307" s="108" t="s">
        <v>979</v>
      </c>
      <c r="E307" s="116" t="s">
        <v>565</v>
      </c>
      <c r="F307" s="102" t="s">
        <v>667</v>
      </c>
      <c r="G307" s="110">
        <f>SUM(H307:I307)</f>
        <v>147024</v>
      </c>
      <c r="H307" s="110">
        <v>147024</v>
      </c>
      <c r="I307" s="110">
        <v>0</v>
      </c>
      <c r="J307" s="110">
        <f>SUM(K307:L307)</f>
        <v>169360</v>
      </c>
      <c r="K307" s="110">
        <v>169360</v>
      </c>
      <c r="L307" s="110">
        <v>0</v>
      </c>
      <c r="M307" s="110">
        <f>SUM(N307:O307)</f>
        <v>188042</v>
      </c>
      <c r="N307" s="110">
        <v>188042</v>
      </c>
      <c r="O307" s="110">
        <v>0</v>
      </c>
    </row>
    <row r="308" spans="1:15" s="104" customFormat="1" ht="173.25">
      <c r="A308" s="118" t="s">
        <v>648</v>
      </c>
      <c r="B308" s="113" t="s">
        <v>858</v>
      </c>
      <c r="C308" s="108" t="s">
        <v>1021</v>
      </c>
      <c r="D308" s="108" t="s">
        <v>979</v>
      </c>
      <c r="E308" s="116" t="s">
        <v>566</v>
      </c>
      <c r="F308" s="102" t="s">
        <v>667</v>
      </c>
      <c r="G308" s="110">
        <f>SUM(H308:I308)</f>
        <v>1311</v>
      </c>
      <c r="H308" s="110">
        <v>1311</v>
      </c>
      <c r="I308" s="110">
        <v>0</v>
      </c>
      <c r="J308" s="110">
        <f>SUM(K308:L308)</f>
        <v>1311</v>
      </c>
      <c r="K308" s="110">
        <v>1311</v>
      </c>
      <c r="L308" s="110">
        <v>0</v>
      </c>
      <c r="M308" s="110">
        <f>SUM(N308:O308)</f>
        <v>1311</v>
      </c>
      <c r="N308" s="110">
        <v>1311</v>
      </c>
      <c r="O308" s="110">
        <v>0</v>
      </c>
    </row>
    <row r="309" spans="1:15" s="119" customFormat="1" ht="31.5">
      <c r="A309" s="120" t="s">
        <v>949</v>
      </c>
      <c r="B309" s="100" t="s">
        <v>858</v>
      </c>
      <c r="C309" s="101" t="s">
        <v>1021</v>
      </c>
      <c r="D309" s="101" t="s">
        <v>780</v>
      </c>
      <c r="E309" s="131"/>
      <c r="F309" s="105"/>
      <c r="G309" s="103">
        <f aca="true" t="shared" si="133" ref="G309:O310">G310</f>
        <v>23123.399999999998</v>
      </c>
      <c r="H309" s="103">
        <f t="shared" si="133"/>
        <v>0</v>
      </c>
      <c r="I309" s="103">
        <f t="shared" si="133"/>
        <v>23123.399999999998</v>
      </c>
      <c r="J309" s="103">
        <f t="shared" si="133"/>
        <v>17573.3</v>
      </c>
      <c r="K309" s="103">
        <f t="shared" si="133"/>
        <v>0</v>
      </c>
      <c r="L309" s="103">
        <f t="shared" si="133"/>
        <v>17573.3</v>
      </c>
      <c r="M309" s="103">
        <f t="shared" si="133"/>
        <v>19613</v>
      </c>
      <c r="N309" s="103">
        <f t="shared" si="133"/>
        <v>0</v>
      </c>
      <c r="O309" s="103">
        <f t="shared" si="133"/>
        <v>19613</v>
      </c>
    </row>
    <row r="310" spans="1:15" s="104" customFormat="1" ht="63">
      <c r="A310" s="111" t="s">
        <v>197</v>
      </c>
      <c r="B310" s="107" t="s">
        <v>858</v>
      </c>
      <c r="C310" s="108" t="s">
        <v>1021</v>
      </c>
      <c r="D310" s="108" t="s">
        <v>780</v>
      </c>
      <c r="E310" s="125" t="s">
        <v>557</v>
      </c>
      <c r="F310" s="102"/>
      <c r="G310" s="110">
        <f t="shared" si="133"/>
        <v>23123.399999999998</v>
      </c>
      <c r="H310" s="110">
        <f t="shared" si="133"/>
        <v>0</v>
      </c>
      <c r="I310" s="110">
        <f t="shared" si="133"/>
        <v>23123.399999999998</v>
      </c>
      <c r="J310" s="110">
        <f t="shared" si="133"/>
        <v>17573.3</v>
      </c>
      <c r="K310" s="110">
        <f t="shared" si="133"/>
        <v>0</v>
      </c>
      <c r="L310" s="110">
        <f t="shared" si="133"/>
        <v>17573.3</v>
      </c>
      <c r="M310" s="110">
        <f t="shared" si="133"/>
        <v>19613</v>
      </c>
      <c r="N310" s="110">
        <f t="shared" si="133"/>
        <v>0</v>
      </c>
      <c r="O310" s="110">
        <f t="shared" si="133"/>
        <v>19613</v>
      </c>
    </row>
    <row r="311" spans="1:15" s="104" customFormat="1" ht="94.5">
      <c r="A311" s="111" t="s">
        <v>207</v>
      </c>
      <c r="B311" s="107" t="s">
        <v>858</v>
      </c>
      <c r="C311" s="108" t="s">
        <v>1021</v>
      </c>
      <c r="D311" s="108" t="s">
        <v>780</v>
      </c>
      <c r="E311" s="109" t="s">
        <v>657</v>
      </c>
      <c r="F311" s="102"/>
      <c r="G311" s="110">
        <f aca="true" t="shared" si="134" ref="G311:O311">SUM(G312,G314)</f>
        <v>23123.399999999998</v>
      </c>
      <c r="H311" s="110">
        <f t="shared" si="134"/>
        <v>0</v>
      </c>
      <c r="I311" s="110">
        <f t="shared" si="134"/>
        <v>23123.399999999998</v>
      </c>
      <c r="J311" s="110">
        <f t="shared" si="134"/>
        <v>17573.3</v>
      </c>
      <c r="K311" s="110">
        <f t="shared" si="134"/>
        <v>0</v>
      </c>
      <c r="L311" s="110">
        <f t="shared" si="134"/>
        <v>17573.3</v>
      </c>
      <c r="M311" s="110">
        <f t="shared" si="134"/>
        <v>19613</v>
      </c>
      <c r="N311" s="110">
        <f t="shared" si="134"/>
        <v>0</v>
      </c>
      <c r="O311" s="110">
        <f t="shared" si="134"/>
        <v>19613</v>
      </c>
    </row>
    <row r="312" spans="1:15" s="104" customFormat="1" ht="63">
      <c r="A312" s="111" t="s">
        <v>659</v>
      </c>
      <c r="B312" s="107" t="s">
        <v>858</v>
      </c>
      <c r="C312" s="108" t="s">
        <v>1021</v>
      </c>
      <c r="D312" s="108" t="s">
        <v>780</v>
      </c>
      <c r="E312" s="109" t="s">
        <v>658</v>
      </c>
      <c r="F312" s="102"/>
      <c r="G312" s="110">
        <f aca="true" t="shared" si="135" ref="G312:O312">G313</f>
        <v>22268.3</v>
      </c>
      <c r="H312" s="110">
        <f t="shared" si="135"/>
        <v>0</v>
      </c>
      <c r="I312" s="110">
        <f t="shared" si="135"/>
        <v>22268.3</v>
      </c>
      <c r="J312" s="110">
        <f t="shared" si="135"/>
        <v>17573.3</v>
      </c>
      <c r="K312" s="110">
        <f t="shared" si="135"/>
        <v>0</v>
      </c>
      <c r="L312" s="110">
        <f t="shared" si="135"/>
        <v>17573.3</v>
      </c>
      <c r="M312" s="110">
        <f t="shared" si="135"/>
        <v>19613</v>
      </c>
      <c r="N312" s="110">
        <f t="shared" si="135"/>
        <v>0</v>
      </c>
      <c r="O312" s="110">
        <f t="shared" si="135"/>
        <v>19613</v>
      </c>
    </row>
    <row r="313" spans="1:15" s="104" customFormat="1" ht="141.75">
      <c r="A313" s="118" t="s">
        <v>650</v>
      </c>
      <c r="B313" s="107" t="s">
        <v>858</v>
      </c>
      <c r="C313" s="108" t="s">
        <v>1021</v>
      </c>
      <c r="D313" s="108" t="s">
        <v>780</v>
      </c>
      <c r="E313" s="102" t="s">
        <v>567</v>
      </c>
      <c r="F313" s="102" t="s">
        <v>667</v>
      </c>
      <c r="G313" s="110">
        <f>SUM(H313:I313)</f>
        <v>22268.3</v>
      </c>
      <c r="H313" s="110">
        <v>0</v>
      </c>
      <c r="I313" s="110">
        <v>22268.3</v>
      </c>
      <c r="J313" s="110">
        <f>SUM(K313:L313)</f>
        <v>17573.3</v>
      </c>
      <c r="K313" s="110">
        <v>0</v>
      </c>
      <c r="L313" s="110">
        <v>17573.3</v>
      </c>
      <c r="M313" s="110">
        <f>SUM(N313:O313)</f>
        <v>19613</v>
      </c>
      <c r="N313" s="110">
        <v>0</v>
      </c>
      <c r="O313" s="110">
        <v>19613</v>
      </c>
    </row>
    <row r="314" spans="1:15" s="104" customFormat="1" ht="47.25">
      <c r="A314" s="118" t="s">
        <v>662</v>
      </c>
      <c r="B314" s="107" t="s">
        <v>858</v>
      </c>
      <c r="C314" s="108" t="s">
        <v>1021</v>
      </c>
      <c r="D314" s="108" t="s">
        <v>780</v>
      </c>
      <c r="E314" s="109" t="s">
        <v>660</v>
      </c>
      <c r="F314" s="102"/>
      <c r="G314" s="110">
        <f aca="true" t="shared" si="136" ref="G314:O314">G315</f>
        <v>855.1</v>
      </c>
      <c r="H314" s="110">
        <f t="shared" si="136"/>
        <v>0</v>
      </c>
      <c r="I314" s="110">
        <f t="shared" si="136"/>
        <v>855.1</v>
      </c>
      <c r="J314" s="110">
        <f t="shared" si="136"/>
        <v>0</v>
      </c>
      <c r="K314" s="110">
        <f t="shared" si="136"/>
        <v>0</v>
      </c>
      <c r="L314" s="110">
        <f t="shared" si="136"/>
        <v>0</v>
      </c>
      <c r="M314" s="110">
        <f t="shared" si="136"/>
        <v>0</v>
      </c>
      <c r="N314" s="110">
        <f t="shared" si="136"/>
        <v>0</v>
      </c>
      <c r="O314" s="110">
        <f t="shared" si="136"/>
        <v>0</v>
      </c>
    </row>
    <row r="315" spans="1:15" s="104" customFormat="1" ht="78.75">
      <c r="A315" s="111" t="s">
        <v>661</v>
      </c>
      <c r="B315" s="107" t="s">
        <v>858</v>
      </c>
      <c r="C315" s="108" t="s">
        <v>1021</v>
      </c>
      <c r="D315" s="108" t="s">
        <v>780</v>
      </c>
      <c r="E315" s="102" t="s">
        <v>568</v>
      </c>
      <c r="F315" s="102" t="s">
        <v>667</v>
      </c>
      <c r="G315" s="110">
        <f>SUM(H315:I315)</f>
        <v>855.1</v>
      </c>
      <c r="H315" s="110">
        <v>0</v>
      </c>
      <c r="I315" s="110">
        <v>855.1</v>
      </c>
      <c r="J315" s="110">
        <f>SUM(K315:L315)</f>
        <v>0</v>
      </c>
      <c r="K315" s="110">
        <v>0</v>
      </c>
      <c r="L315" s="110"/>
      <c r="M315" s="110">
        <f>SUM(N315:O315)</f>
        <v>0</v>
      </c>
      <c r="N315" s="110">
        <v>0</v>
      </c>
      <c r="O315" s="110"/>
    </row>
    <row r="316" spans="1:15" s="119" customFormat="1" ht="47.25">
      <c r="A316" s="90" t="s">
        <v>861</v>
      </c>
      <c r="B316" s="128" t="s">
        <v>858</v>
      </c>
      <c r="C316" s="101" t="s">
        <v>1021</v>
      </c>
      <c r="D316" s="101" t="s">
        <v>978</v>
      </c>
      <c r="E316" s="105"/>
      <c r="F316" s="105"/>
      <c r="G316" s="103">
        <f>G317</f>
        <v>168.4</v>
      </c>
      <c r="H316" s="103">
        <f aca="true" t="shared" si="137" ref="H316:O318">H317</f>
        <v>0</v>
      </c>
      <c r="I316" s="103">
        <f t="shared" si="137"/>
        <v>168.4</v>
      </c>
      <c r="J316" s="103">
        <f>J317</f>
        <v>33</v>
      </c>
      <c r="K316" s="103">
        <f t="shared" si="137"/>
        <v>0</v>
      </c>
      <c r="L316" s="103">
        <f t="shared" si="137"/>
        <v>33</v>
      </c>
      <c r="M316" s="103">
        <f>M317</f>
        <v>33</v>
      </c>
      <c r="N316" s="103">
        <f t="shared" si="137"/>
        <v>0</v>
      </c>
      <c r="O316" s="103">
        <f t="shared" si="137"/>
        <v>33</v>
      </c>
    </row>
    <row r="317" spans="1:15" s="104" customFormat="1" ht="63">
      <c r="A317" s="111" t="s">
        <v>197</v>
      </c>
      <c r="B317" s="107" t="s">
        <v>858</v>
      </c>
      <c r="C317" s="108" t="s">
        <v>1021</v>
      </c>
      <c r="D317" s="108" t="s">
        <v>978</v>
      </c>
      <c r="E317" s="125" t="s">
        <v>557</v>
      </c>
      <c r="F317" s="102"/>
      <c r="G317" s="110">
        <f>G318</f>
        <v>168.4</v>
      </c>
      <c r="H317" s="110">
        <f t="shared" si="137"/>
        <v>0</v>
      </c>
      <c r="I317" s="110">
        <f t="shared" si="137"/>
        <v>168.4</v>
      </c>
      <c r="J317" s="110">
        <f>J318</f>
        <v>33</v>
      </c>
      <c r="K317" s="110">
        <f t="shared" si="137"/>
        <v>0</v>
      </c>
      <c r="L317" s="110">
        <f t="shared" si="137"/>
        <v>33</v>
      </c>
      <c r="M317" s="110">
        <f>M318</f>
        <v>33</v>
      </c>
      <c r="N317" s="110">
        <f t="shared" si="137"/>
        <v>0</v>
      </c>
      <c r="O317" s="110">
        <f t="shared" si="137"/>
        <v>33</v>
      </c>
    </row>
    <row r="318" spans="1:15" s="104" customFormat="1" ht="94.5">
      <c r="A318" s="111" t="s">
        <v>208</v>
      </c>
      <c r="B318" s="107" t="s">
        <v>858</v>
      </c>
      <c r="C318" s="108" t="s">
        <v>1021</v>
      </c>
      <c r="D318" s="108" t="s">
        <v>978</v>
      </c>
      <c r="E318" s="109" t="s">
        <v>663</v>
      </c>
      <c r="F318" s="102"/>
      <c r="G318" s="110">
        <f>G319</f>
        <v>168.4</v>
      </c>
      <c r="H318" s="110">
        <f t="shared" si="137"/>
        <v>0</v>
      </c>
      <c r="I318" s="110">
        <f t="shared" si="137"/>
        <v>168.4</v>
      </c>
      <c r="J318" s="110">
        <f>J319</f>
        <v>33</v>
      </c>
      <c r="K318" s="110">
        <f t="shared" si="137"/>
        <v>0</v>
      </c>
      <c r="L318" s="110">
        <f t="shared" si="137"/>
        <v>33</v>
      </c>
      <c r="M318" s="110">
        <f>M319</f>
        <v>33</v>
      </c>
      <c r="N318" s="110">
        <f t="shared" si="137"/>
        <v>0</v>
      </c>
      <c r="O318" s="110">
        <f t="shared" si="137"/>
        <v>33</v>
      </c>
    </row>
    <row r="319" spans="1:15" s="104" customFormat="1" ht="63">
      <c r="A319" s="118" t="s">
        <v>687</v>
      </c>
      <c r="B319" s="107" t="s">
        <v>858</v>
      </c>
      <c r="C319" s="108" t="s">
        <v>1021</v>
      </c>
      <c r="D319" s="108" t="s">
        <v>978</v>
      </c>
      <c r="E319" s="109" t="s">
        <v>664</v>
      </c>
      <c r="F319" s="102"/>
      <c r="G319" s="110">
        <f>SUM(G320:G321)</f>
        <v>168.4</v>
      </c>
      <c r="H319" s="110">
        <f aca="true" t="shared" si="138" ref="H319:O319">SUM(H320:H321)</f>
        <v>0</v>
      </c>
      <c r="I319" s="110">
        <f t="shared" si="138"/>
        <v>168.4</v>
      </c>
      <c r="J319" s="110">
        <f t="shared" si="138"/>
        <v>33</v>
      </c>
      <c r="K319" s="110">
        <f t="shared" si="138"/>
        <v>0</v>
      </c>
      <c r="L319" s="110">
        <f t="shared" si="138"/>
        <v>33</v>
      </c>
      <c r="M319" s="110">
        <f t="shared" si="138"/>
        <v>33</v>
      </c>
      <c r="N319" s="110">
        <f t="shared" si="138"/>
        <v>0</v>
      </c>
      <c r="O319" s="110">
        <f t="shared" si="138"/>
        <v>33</v>
      </c>
    </row>
    <row r="320" spans="1:15" s="104" customFormat="1" ht="189">
      <c r="A320" s="118" t="s">
        <v>155</v>
      </c>
      <c r="B320" s="107" t="s">
        <v>858</v>
      </c>
      <c r="C320" s="108" t="s">
        <v>1021</v>
      </c>
      <c r="D320" s="108" t="s">
        <v>978</v>
      </c>
      <c r="E320" s="102" t="s">
        <v>569</v>
      </c>
      <c r="F320" s="102" t="s">
        <v>938</v>
      </c>
      <c r="G320" s="110">
        <f>SUM(H320:I320)</f>
        <v>11</v>
      </c>
      <c r="H320" s="110"/>
      <c r="I320" s="110">
        <v>11</v>
      </c>
      <c r="J320" s="110">
        <f>SUM(K320:L320)</f>
        <v>0</v>
      </c>
      <c r="K320" s="110"/>
      <c r="L320" s="110"/>
      <c r="M320" s="110">
        <f>SUM(N320:O320)</f>
        <v>0</v>
      </c>
      <c r="N320" s="110"/>
      <c r="O320" s="110"/>
    </row>
    <row r="321" spans="1:15" s="104" customFormat="1" ht="110.25">
      <c r="A321" s="118" t="s">
        <v>585</v>
      </c>
      <c r="B321" s="107" t="s">
        <v>858</v>
      </c>
      <c r="C321" s="108" t="s">
        <v>1021</v>
      </c>
      <c r="D321" s="108" t="s">
        <v>978</v>
      </c>
      <c r="E321" s="102" t="s">
        <v>569</v>
      </c>
      <c r="F321" s="102" t="s">
        <v>667</v>
      </c>
      <c r="G321" s="110">
        <f>SUM(H321:I321)</f>
        <v>157.4</v>
      </c>
      <c r="H321" s="110">
        <v>0</v>
      </c>
      <c r="I321" s="110">
        <v>157.4</v>
      </c>
      <c r="J321" s="110">
        <f>SUM(K321:L321)</f>
        <v>33</v>
      </c>
      <c r="K321" s="110">
        <v>0</v>
      </c>
      <c r="L321" s="110">
        <v>33</v>
      </c>
      <c r="M321" s="110">
        <f>SUM(N321:O321)</f>
        <v>33</v>
      </c>
      <c r="N321" s="110">
        <v>0</v>
      </c>
      <c r="O321" s="110">
        <v>33</v>
      </c>
    </row>
    <row r="322" spans="1:15" s="104" customFormat="1" ht="15.75">
      <c r="A322" s="90" t="s">
        <v>931</v>
      </c>
      <c r="B322" s="100" t="s">
        <v>858</v>
      </c>
      <c r="C322" s="101" t="s">
        <v>1021</v>
      </c>
      <c r="D322" s="101" t="s">
        <v>1021</v>
      </c>
      <c r="E322" s="102"/>
      <c r="F322" s="102"/>
      <c r="G322" s="103">
        <f aca="true" t="shared" si="139" ref="G322:O322">G323</f>
        <v>2828.4</v>
      </c>
      <c r="H322" s="103">
        <f t="shared" si="139"/>
        <v>265</v>
      </c>
      <c r="I322" s="103">
        <f t="shared" si="139"/>
        <v>2563.4</v>
      </c>
      <c r="J322" s="103">
        <f t="shared" si="139"/>
        <v>535</v>
      </c>
      <c r="K322" s="103">
        <f t="shared" si="139"/>
        <v>275</v>
      </c>
      <c r="L322" s="103">
        <f t="shared" si="139"/>
        <v>260</v>
      </c>
      <c r="M322" s="103">
        <f t="shared" si="139"/>
        <v>546</v>
      </c>
      <c r="N322" s="103">
        <f t="shared" si="139"/>
        <v>286</v>
      </c>
      <c r="O322" s="103">
        <f t="shared" si="139"/>
        <v>260</v>
      </c>
    </row>
    <row r="323" spans="1:15" s="104" customFormat="1" ht="63">
      <c r="A323" s="111" t="s">
        <v>197</v>
      </c>
      <c r="B323" s="107" t="s">
        <v>858</v>
      </c>
      <c r="C323" s="108" t="s">
        <v>1021</v>
      </c>
      <c r="D323" s="108" t="s">
        <v>1021</v>
      </c>
      <c r="E323" s="109" t="s">
        <v>557</v>
      </c>
      <c r="F323" s="102"/>
      <c r="G323" s="110">
        <f>SUM(G324,G328)</f>
        <v>2828.4</v>
      </c>
      <c r="H323" s="110">
        <f aca="true" t="shared" si="140" ref="H323:O323">SUM(H324,H328)</f>
        <v>265</v>
      </c>
      <c r="I323" s="110">
        <f t="shared" si="140"/>
        <v>2563.4</v>
      </c>
      <c r="J323" s="110">
        <f t="shared" si="140"/>
        <v>535</v>
      </c>
      <c r="K323" s="110">
        <f t="shared" si="140"/>
        <v>275</v>
      </c>
      <c r="L323" s="110">
        <f t="shared" si="140"/>
        <v>260</v>
      </c>
      <c r="M323" s="110">
        <f t="shared" si="140"/>
        <v>546</v>
      </c>
      <c r="N323" s="110">
        <f t="shared" si="140"/>
        <v>286</v>
      </c>
      <c r="O323" s="110">
        <f t="shared" si="140"/>
        <v>260</v>
      </c>
    </row>
    <row r="324" spans="1:15" s="104" customFormat="1" ht="94.5">
      <c r="A324" s="111" t="s">
        <v>198</v>
      </c>
      <c r="B324" s="107" t="s">
        <v>858</v>
      </c>
      <c r="C324" s="108" t="s">
        <v>1021</v>
      </c>
      <c r="D324" s="108" t="s">
        <v>1021</v>
      </c>
      <c r="E324" s="109" t="s">
        <v>30</v>
      </c>
      <c r="F324" s="102"/>
      <c r="G324" s="110">
        <f aca="true" t="shared" si="141" ref="G324:O324">G325</f>
        <v>1988.4</v>
      </c>
      <c r="H324" s="110">
        <f t="shared" si="141"/>
        <v>265</v>
      </c>
      <c r="I324" s="110">
        <f t="shared" si="141"/>
        <v>1723.4</v>
      </c>
      <c r="J324" s="110">
        <f t="shared" si="141"/>
        <v>535</v>
      </c>
      <c r="K324" s="110">
        <f t="shared" si="141"/>
        <v>275</v>
      </c>
      <c r="L324" s="110">
        <f t="shared" si="141"/>
        <v>260</v>
      </c>
      <c r="M324" s="110">
        <f t="shared" si="141"/>
        <v>546</v>
      </c>
      <c r="N324" s="110">
        <f t="shared" si="141"/>
        <v>286</v>
      </c>
      <c r="O324" s="110">
        <f t="shared" si="141"/>
        <v>260</v>
      </c>
    </row>
    <row r="325" spans="1:15" s="104" customFormat="1" ht="47.25">
      <c r="A325" s="118" t="s">
        <v>920</v>
      </c>
      <c r="B325" s="107" t="s">
        <v>858</v>
      </c>
      <c r="C325" s="108" t="s">
        <v>1021</v>
      </c>
      <c r="D325" s="108" t="s">
        <v>1021</v>
      </c>
      <c r="E325" s="109" t="s">
        <v>919</v>
      </c>
      <c r="F325" s="102"/>
      <c r="G325" s="110">
        <f aca="true" t="shared" si="142" ref="G325:O325">SUM(G326:G327)</f>
        <v>1988.4</v>
      </c>
      <c r="H325" s="110">
        <f t="shared" si="142"/>
        <v>265</v>
      </c>
      <c r="I325" s="110">
        <f t="shared" si="142"/>
        <v>1723.4</v>
      </c>
      <c r="J325" s="110">
        <f t="shared" si="142"/>
        <v>535</v>
      </c>
      <c r="K325" s="110">
        <f t="shared" si="142"/>
        <v>275</v>
      </c>
      <c r="L325" s="110">
        <f t="shared" si="142"/>
        <v>260</v>
      </c>
      <c r="M325" s="110">
        <f t="shared" si="142"/>
        <v>546</v>
      </c>
      <c r="N325" s="110">
        <f t="shared" si="142"/>
        <v>286</v>
      </c>
      <c r="O325" s="110">
        <f t="shared" si="142"/>
        <v>260</v>
      </c>
    </row>
    <row r="326" spans="1:15" s="104" customFormat="1" ht="110.25">
      <c r="A326" s="111" t="s">
        <v>645</v>
      </c>
      <c r="B326" s="107" t="s">
        <v>858</v>
      </c>
      <c r="C326" s="108" t="s">
        <v>1021</v>
      </c>
      <c r="D326" s="108" t="s">
        <v>1021</v>
      </c>
      <c r="E326" s="102" t="s">
        <v>570</v>
      </c>
      <c r="F326" s="102" t="s">
        <v>667</v>
      </c>
      <c r="G326" s="110">
        <f>SUM(H326:I326)</f>
        <v>1723.4</v>
      </c>
      <c r="H326" s="110">
        <v>0</v>
      </c>
      <c r="I326" s="110">
        <v>1723.4</v>
      </c>
      <c r="J326" s="110">
        <f>SUM(K326:L326)</f>
        <v>260</v>
      </c>
      <c r="K326" s="110">
        <v>0</v>
      </c>
      <c r="L326" s="110">
        <v>260</v>
      </c>
      <c r="M326" s="110">
        <f>SUM(N326:O326)</f>
        <v>260</v>
      </c>
      <c r="N326" s="110">
        <v>0</v>
      </c>
      <c r="O326" s="110">
        <v>260</v>
      </c>
    </row>
    <row r="327" spans="1:15" s="104" customFormat="1" ht="94.5">
      <c r="A327" s="106" t="s">
        <v>980</v>
      </c>
      <c r="B327" s="107" t="s">
        <v>858</v>
      </c>
      <c r="C327" s="108" t="s">
        <v>1021</v>
      </c>
      <c r="D327" s="108" t="s">
        <v>1021</v>
      </c>
      <c r="E327" s="116" t="s">
        <v>571</v>
      </c>
      <c r="F327" s="102" t="s">
        <v>667</v>
      </c>
      <c r="G327" s="110">
        <f>SUM(H327:I327)</f>
        <v>265</v>
      </c>
      <c r="H327" s="117">
        <v>265</v>
      </c>
      <c r="I327" s="117"/>
      <c r="J327" s="110">
        <f>SUM(K327:L327)</f>
        <v>275</v>
      </c>
      <c r="K327" s="117">
        <v>275</v>
      </c>
      <c r="L327" s="117"/>
      <c r="M327" s="110">
        <f>SUM(N327:O327)</f>
        <v>286</v>
      </c>
      <c r="N327" s="117">
        <v>286</v>
      </c>
      <c r="O327" s="117"/>
    </row>
    <row r="328" spans="1:15" s="104" customFormat="1" ht="94.5">
      <c r="A328" s="106" t="s">
        <v>225</v>
      </c>
      <c r="B328" s="107" t="s">
        <v>858</v>
      </c>
      <c r="C328" s="108" t="s">
        <v>1021</v>
      </c>
      <c r="D328" s="108" t="s">
        <v>1021</v>
      </c>
      <c r="E328" s="109" t="s">
        <v>657</v>
      </c>
      <c r="F328" s="102"/>
      <c r="G328" s="110">
        <f>G329</f>
        <v>840</v>
      </c>
      <c r="H328" s="110">
        <f aca="true" t="shared" si="143" ref="H328:O329">H329</f>
        <v>0</v>
      </c>
      <c r="I328" s="110">
        <f t="shared" si="143"/>
        <v>840</v>
      </c>
      <c r="J328" s="110">
        <f t="shared" si="143"/>
        <v>0</v>
      </c>
      <c r="K328" s="110">
        <f t="shared" si="143"/>
        <v>0</v>
      </c>
      <c r="L328" s="110">
        <f t="shared" si="143"/>
        <v>0</v>
      </c>
      <c r="M328" s="110">
        <f t="shared" si="143"/>
        <v>0</v>
      </c>
      <c r="N328" s="110">
        <f t="shared" si="143"/>
        <v>0</v>
      </c>
      <c r="O328" s="110">
        <f t="shared" si="143"/>
        <v>0</v>
      </c>
    </row>
    <row r="329" spans="1:15" s="104" customFormat="1" ht="47.25">
      <c r="A329" s="106" t="s">
        <v>382</v>
      </c>
      <c r="B329" s="107" t="s">
        <v>858</v>
      </c>
      <c r="C329" s="108" t="s">
        <v>1021</v>
      </c>
      <c r="D329" s="108" t="s">
        <v>1021</v>
      </c>
      <c r="E329" s="109" t="s">
        <v>380</v>
      </c>
      <c r="F329" s="102"/>
      <c r="G329" s="110">
        <f>G330</f>
        <v>840</v>
      </c>
      <c r="H329" s="110">
        <f t="shared" si="143"/>
        <v>0</v>
      </c>
      <c r="I329" s="110">
        <f t="shared" si="143"/>
        <v>840</v>
      </c>
      <c r="J329" s="110">
        <f t="shared" si="143"/>
        <v>0</v>
      </c>
      <c r="K329" s="110">
        <f t="shared" si="143"/>
        <v>0</v>
      </c>
      <c r="L329" s="110">
        <f t="shared" si="143"/>
        <v>0</v>
      </c>
      <c r="M329" s="110">
        <f t="shared" si="143"/>
        <v>0</v>
      </c>
      <c r="N329" s="110">
        <f t="shared" si="143"/>
        <v>0</v>
      </c>
      <c r="O329" s="110">
        <f t="shared" si="143"/>
        <v>0</v>
      </c>
    </row>
    <row r="330" spans="1:15" s="104" customFormat="1" ht="47.25">
      <c r="A330" s="106" t="s">
        <v>383</v>
      </c>
      <c r="B330" s="107" t="s">
        <v>858</v>
      </c>
      <c r="C330" s="108" t="s">
        <v>1021</v>
      </c>
      <c r="D330" s="108" t="s">
        <v>1021</v>
      </c>
      <c r="E330" s="102" t="s">
        <v>381</v>
      </c>
      <c r="F330" s="102" t="s">
        <v>667</v>
      </c>
      <c r="G330" s="110">
        <f>SUM(H330:I330)</f>
        <v>840</v>
      </c>
      <c r="H330" s="117"/>
      <c r="I330" s="117">
        <v>840</v>
      </c>
      <c r="J330" s="110">
        <f>SUM(K330:L330)</f>
        <v>0</v>
      </c>
      <c r="K330" s="117"/>
      <c r="L330" s="117">
        <v>0</v>
      </c>
      <c r="M330" s="110">
        <f>SUM(N330:O330)</f>
        <v>0</v>
      </c>
      <c r="N330" s="117"/>
      <c r="O330" s="117">
        <v>0</v>
      </c>
    </row>
    <row r="331" spans="1:15" s="104" customFormat="1" ht="31.5">
      <c r="A331" s="90" t="s">
        <v>862</v>
      </c>
      <c r="B331" s="100" t="s">
        <v>858</v>
      </c>
      <c r="C331" s="101" t="s">
        <v>1021</v>
      </c>
      <c r="D331" s="101" t="s">
        <v>781</v>
      </c>
      <c r="E331" s="102"/>
      <c r="F331" s="102"/>
      <c r="G331" s="103">
        <f>SUM(G332,G336)</f>
        <v>17558.4</v>
      </c>
      <c r="H331" s="103">
        <f>SUM(H332,H336)</f>
        <v>143.6</v>
      </c>
      <c r="I331" s="103">
        <f>SUM(I332,I336)</f>
        <v>17414.800000000003</v>
      </c>
      <c r="J331" s="103">
        <f aca="true" t="shared" si="144" ref="J331:O331">SUM(J336)</f>
        <v>21016</v>
      </c>
      <c r="K331" s="103">
        <f t="shared" si="144"/>
        <v>93</v>
      </c>
      <c r="L331" s="103">
        <f t="shared" si="144"/>
        <v>20923</v>
      </c>
      <c r="M331" s="103">
        <f t="shared" si="144"/>
        <v>20260</v>
      </c>
      <c r="N331" s="103">
        <f t="shared" si="144"/>
        <v>93</v>
      </c>
      <c r="O331" s="103">
        <f t="shared" si="144"/>
        <v>20167</v>
      </c>
    </row>
    <row r="332" spans="1:15" s="104" customFormat="1" ht="78.75">
      <c r="A332" s="106" t="s">
        <v>175</v>
      </c>
      <c r="B332" s="113" t="s">
        <v>858</v>
      </c>
      <c r="C332" s="102" t="s">
        <v>1021</v>
      </c>
      <c r="D332" s="102" t="s">
        <v>781</v>
      </c>
      <c r="E332" s="109" t="s">
        <v>524</v>
      </c>
      <c r="F332" s="102"/>
      <c r="G332" s="110">
        <f>G333</f>
        <v>48</v>
      </c>
      <c r="H332" s="110">
        <f aca="true" t="shared" si="145" ref="H332:O334">H333</f>
        <v>0</v>
      </c>
      <c r="I332" s="110">
        <f t="shared" si="145"/>
        <v>48</v>
      </c>
      <c r="J332" s="110">
        <f t="shared" si="145"/>
        <v>0</v>
      </c>
      <c r="K332" s="110">
        <f t="shared" si="145"/>
        <v>0</v>
      </c>
      <c r="L332" s="110">
        <f t="shared" si="145"/>
        <v>0</v>
      </c>
      <c r="M332" s="110">
        <f t="shared" si="145"/>
        <v>0</v>
      </c>
      <c r="N332" s="110">
        <f t="shared" si="145"/>
        <v>0</v>
      </c>
      <c r="O332" s="110">
        <f t="shared" si="145"/>
        <v>0</v>
      </c>
    </row>
    <row r="333" spans="1:15" s="104" customFormat="1" ht="141.75">
      <c r="A333" s="106" t="s">
        <v>209</v>
      </c>
      <c r="B333" s="113" t="s">
        <v>858</v>
      </c>
      <c r="C333" s="102" t="s">
        <v>1021</v>
      </c>
      <c r="D333" s="102" t="s">
        <v>781</v>
      </c>
      <c r="E333" s="109" t="s">
        <v>834</v>
      </c>
      <c r="F333" s="102"/>
      <c r="G333" s="110">
        <f>G334</f>
        <v>48</v>
      </c>
      <c r="H333" s="110">
        <f t="shared" si="145"/>
        <v>0</v>
      </c>
      <c r="I333" s="110">
        <f t="shared" si="145"/>
        <v>48</v>
      </c>
      <c r="J333" s="110">
        <f t="shared" si="145"/>
        <v>0</v>
      </c>
      <c r="K333" s="110">
        <f t="shared" si="145"/>
        <v>0</v>
      </c>
      <c r="L333" s="110">
        <f t="shared" si="145"/>
        <v>0</v>
      </c>
      <c r="M333" s="110">
        <f t="shared" si="145"/>
        <v>0</v>
      </c>
      <c r="N333" s="110">
        <f t="shared" si="145"/>
        <v>0</v>
      </c>
      <c r="O333" s="110">
        <f t="shared" si="145"/>
        <v>0</v>
      </c>
    </row>
    <row r="334" spans="1:15" s="104" customFormat="1" ht="63">
      <c r="A334" s="106" t="s">
        <v>587</v>
      </c>
      <c r="B334" s="113" t="s">
        <v>858</v>
      </c>
      <c r="C334" s="102" t="s">
        <v>1021</v>
      </c>
      <c r="D334" s="102" t="s">
        <v>781</v>
      </c>
      <c r="E334" s="109" t="s">
        <v>835</v>
      </c>
      <c r="F334" s="102"/>
      <c r="G334" s="110">
        <f>G335</f>
        <v>48</v>
      </c>
      <c r="H334" s="110">
        <f t="shared" si="145"/>
        <v>0</v>
      </c>
      <c r="I334" s="110">
        <f t="shared" si="145"/>
        <v>48</v>
      </c>
      <c r="J334" s="110">
        <f t="shared" si="145"/>
        <v>0</v>
      </c>
      <c r="K334" s="110">
        <f t="shared" si="145"/>
        <v>0</v>
      </c>
      <c r="L334" s="110">
        <f t="shared" si="145"/>
        <v>0</v>
      </c>
      <c r="M334" s="110">
        <f t="shared" si="145"/>
        <v>0</v>
      </c>
      <c r="N334" s="110">
        <f t="shared" si="145"/>
        <v>0</v>
      </c>
      <c r="O334" s="110">
        <f t="shared" si="145"/>
        <v>0</v>
      </c>
    </row>
    <row r="335" spans="1:15" s="104" customFormat="1" ht="94.5">
      <c r="A335" s="106" t="s">
        <v>588</v>
      </c>
      <c r="B335" s="113" t="s">
        <v>858</v>
      </c>
      <c r="C335" s="102" t="s">
        <v>1021</v>
      </c>
      <c r="D335" s="102" t="s">
        <v>781</v>
      </c>
      <c r="E335" s="102" t="s">
        <v>833</v>
      </c>
      <c r="F335" s="102" t="s">
        <v>940</v>
      </c>
      <c r="G335" s="110">
        <f>SUM(H335:I335)</f>
        <v>48</v>
      </c>
      <c r="H335" s="110"/>
      <c r="I335" s="110">
        <v>48</v>
      </c>
      <c r="J335" s="110">
        <f>SUM(K335:L335)</f>
        <v>0</v>
      </c>
      <c r="K335" s="110"/>
      <c r="L335" s="110"/>
      <c r="M335" s="110">
        <f>SUM(N335:O335)</f>
        <v>0</v>
      </c>
      <c r="N335" s="110"/>
      <c r="O335" s="110"/>
    </row>
    <row r="336" spans="1:15" s="104" customFormat="1" ht="63">
      <c r="A336" s="111" t="s">
        <v>197</v>
      </c>
      <c r="B336" s="107" t="s">
        <v>858</v>
      </c>
      <c r="C336" s="108" t="s">
        <v>1021</v>
      </c>
      <c r="D336" s="108" t="s">
        <v>781</v>
      </c>
      <c r="E336" s="109" t="s">
        <v>557</v>
      </c>
      <c r="F336" s="102"/>
      <c r="G336" s="110">
        <f aca="true" t="shared" si="146" ref="G336:O336">SUM(G337,G340)</f>
        <v>17510.4</v>
      </c>
      <c r="H336" s="110">
        <f t="shared" si="146"/>
        <v>143.6</v>
      </c>
      <c r="I336" s="110">
        <f t="shared" si="146"/>
        <v>17366.800000000003</v>
      </c>
      <c r="J336" s="110">
        <f t="shared" si="146"/>
        <v>21016</v>
      </c>
      <c r="K336" s="110">
        <f t="shared" si="146"/>
        <v>93</v>
      </c>
      <c r="L336" s="110">
        <f t="shared" si="146"/>
        <v>20923</v>
      </c>
      <c r="M336" s="110">
        <f t="shared" si="146"/>
        <v>20260</v>
      </c>
      <c r="N336" s="110">
        <f t="shared" si="146"/>
        <v>93</v>
      </c>
      <c r="O336" s="110">
        <f t="shared" si="146"/>
        <v>20167</v>
      </c>
    </row>
    <row r="337" spans="1:15" s="104" customFormat="1" ht="94.5">
      <c r="A337" s="111" t="s">
        <v>210</v>
      </c>
      <c r="B337" s="107" t="s">
        <v>858</v>
      </c>
      <c r="C337" s="108" t="s">
        <v>1021</v>
      </c>
      <c r="D337" s="108" t="s">
        <v>781</v>
      </c>
      <c r="E337" s="109" t="s">
        <v>804</v>
      </c>
      <c r="F337" s="102"/>
      <c r="G337" s="110">
        <f aca="true" t="shared" si="147" ref="G337:O338">G338</f>
        <v>143.6</v>
      </c>
      <c r="H337" s="110">
        <f t="shared" si="147"/>
        <v>143.6</v>
      </c>
      <c r="I337" s="110">
        <f t="shared" si="147"/>
        <v>0</v>
      </c>
      <c r="J337" s="110">
        <f t="shared" si="147"/>
        <v>93</v>
      </c>
      <c r="K337" s="110">
        <f t="shared" si="147"/>
        <v>93</v>
      </c>
      <c r="L337" s="110">
        <f t="shared" si="147"/>
        <v>0</v>
      </c>
      <c r="M337" s="110">
        <f t="shared" si="147"/>
        <v>93</v>
      </c>
      <c r="N337" s="110">
        <f t="shared" si="147"/>
        <v>93</v>
      </c>
      <c r="O337" s="110">
        <f t="shared" si="147"/>
        <v>0</v>
      </c>
    </row>
    <row r="338" spans="1:15" s="104" customFormat="1" ht="47.25">
      <c r="A338" s="111" t="s">
        <v>805</v>
      </c>
      <c r="B338" s="107" t="s">
        <v>858</v>
      </c>
      <c r="C338" s="108" t="s">
        <v>1021</v>
      </c>
      <c r="D338" s="108" t="s">
        <v>781</v>
      </c>
      <c r="E338" s="109" t="s">
        <v>806</v>
      </c>
      <c r="F338" s="102"/>
      <c r="G338" s="110">
        <f t="shared" si="147"/>
        <v>143.6</v>
      </c>
      <c r="H338" s="110">
        <f t="shared" si="147"/>
        <v>143.6</v>
      </c>
      <c r="I338" s="110">
        <f t="shared" si="147"/>
        <v>0</v>
      </c>
      <c r="J338" s="110">
        <f t="shared" si="147"/>
        <v>93</v>
      </c>
      <c r="K338" s="110">
        <f t="shared" si="147"/>
        <v>93</v>
      </c>
      <c r="L338" s="110">
        <f t="shared" si="147"/>
        <v>0</v>
      </c>
      <c r="M338" s="110">
        <f t="shared" si="147"/>
        <v>93</v>
      </c>
      <c r="N338" s="110">
        <f t="shared" si="147"/>
        <v>93</v>
      </c>
      <c r="O338" s="110">
        <f t="shared" si="147"/>
        <v>0</v>
      </c>
    </row>
    <row r="339" spans="1:15" s="104" customFormat="1" ht="126">
      <c r="A339" s="111" t="s">
        <v>808</v>
      </c>
      <c r="B339" s="107" t="s">
        <v>858</v>
      </c>
      <c r="C339" s="108" t="s">
        <v>1021</v>
      </c>
      <c r="D339" s="108" t="s">
        <v>781</v>
      </c>
      <c r="E339" s="102" t="s">
        <v>807</v>
      </c>
      <c r="F339" s="102" t="s">
        <v>667</v>
      </c>
      <c r="G339" s="110">
        <f>SUM(H339:I339)</f>
        <v>143.6</v>
      </c>
      <c r="H339" s="110">
        <v>143.6</v>
      </c>
      <c r="I339" s="110"/>
      <c r="J339" s="110">
        <f>SUM(K339:L339)</f>
        <v>93</v>
      </c>
      <c r="K339" s="110">
        <v>93</v>
      </c>
      <c r="L339" s="110"/>
      <c r="M339" s="110">
        <f>SUM(N339:O339)</f>
        <v>93</v>
      </c>
      <c r="N339" s="110">
        <v>93</v>
      </c>
      <c r="O339" s="110"/>
    </row>
    <row r="340" spans="1:15" s="104" customFormat="1" ht="94.5">
      <c r="A340" s="111" t="s">
        <v>208</v>
      </c>
      <c r="B340" s="107" t="s">
        <v>858</v>
      </c>
      <c r="C340" s="108" t="s">
        <v>1021</v>
      </c>
      <c r="D340" s="108" t="s">
        <v>781</v>
      </c>
      <c r="E340" s="109" t="s">
        <v>663</v>
      </c>
      <c r="F340" s="102"/>
      <c r="G340" s="110">
        <f>SUM(G341,G343,G347,)</f>
        <v>17366.800000000003</v>
      </c>
      <c r="H340" s="110">
        <f aca="true" t="shared" si="148" ref="H340:O340">SUM(H341,H343,H347,)</f>
        <v>0</v>
      </c>
      <c r="I340" s="110">
        <f t="shared" si="148"/>
        <v>17366.800000000003</v>
      </c>
      <c r="J340" s="110">
        <f t="shared" si="148"/>
        <v>20923</v>
      </c>
      <c r="K340" s="110">
        <f t="shared" si="148"/>
        <v>0</v>
      </c>
      <c r="L340" s="110">
        <f t="shared" si="148"/>
        <v>20923</v>
      </c>
      <c r="M340" s="110">
        <f t="shared" si="148"/>
        <v>20167</v>
      </c>
      <c r="N340" s="110">
        <f t="shared" si="148"/>
        <v>0</v>
      </c>
      <c r="O340" s="110">
        <f t="shared" si="148"/>
        <v>20167</v>
      </c>
    </row>
    <row r="341" spans="1:15" s="104" customFormat="1" ht="47.25">
      <c r="A341" s="111" t="s">
        <v>41</v>
      </c>
      <c r="B341" s="107" t="s">
        <v>858</v>
      </c>
      <c r="C341" s="108" t="s">
        <v>1021</v>
      </c>
      <c r="D341" s="108" t="s">
        <v>781</v>
      </c>
      <c r="E341" s="109" t="s">
        <v>981</v>
      </c>
      <c r="F341" s="102"/>
      <c r="G341" s="110">
        <f aca="true" t="shared" si="149" ref="G341:O341">G342</f>
        <v>2559.4</v>
      </c>
      <c r="H341" s="110">
        <f t="shared" si="149"/>
        <v>0</v>
      </c>
      <c r="I341" s="110">
        <f t="shared" si="149"/>
        <v>2559.4</v>
      </c>
      <c r="J341" s="110">
        <f t="shared" si="149"/>
        <v>3821</v>
      </c>
      <c r="K341" s="110">
        <f t="shared" si="149"/>
        <v>0</v>
      </c>
      <c r="L341" s="110">
        <f t="shared" si="149"/>
        <v>3821</v>
      </c>
      <c r="M341" s="110">
        <f t="shared" si="149"/>
        <v>3969</v>
      </c>
      <c r="N341" s="110">
        <f t="shared" si="149"/>
        <v>0</v>
      </c>
      <c r="O341" s="110">
        <f t="shared" si="149"/>
        <v>3969</v>
      </c>
    </row>
    <row r="342" spans="1:15" s="104" customFormat="1" ht="173.25">
      <c r="A342" s="106" t="s">
        <v>699</v>
      </c>
      <c r="B342" s="107" t="s">
        <v>858</v>
      </c>
      <c r="C342" s="108" t="s">
        <v>1021</v>
      </c>
      <c r="D342" s="108" t="s">
        <v>781</v>
      </c>
      <c r="E342" s="102" t="s">
        <v>572</v>
      </c>
      <c r="F342" s="102">
        <v>100</v>
      </c>
      <c r="G342" s="110">
        <f>SUM(H342:I342)</f>
        <v>2559.4</v>
      </c>
      <c r="H342" s="117"/>
      <c r="I342" s="117">
        <v>2559.4</v>
      </c>
      <c r="J342" s="110">
        <f>SUM(K342:L342)</f>
        <v>3821</v>
      </c>
      <c r="K342" s="117"/>
      <c r="L342" s="117">
        <v>3821</v>
      </c>
      <c r="M342" s="110">
        <f>SUM(N342:O342)</f>
        <v>3969</v>
      </c>
      <c r="N342" s="117"/>
      <c r="O342" s="117">
        <v>3969</v>
      </c>
    </row>
    <row r="343" spans="1:15" s="104" customFormat="1" ht="110.25">
      <c r="A343" s="111" t="s">
        <v>37</v>
      </c>
      <c r="B343" s="107" t="s">
        <v>858</v>
      </c>
      <c r="C343" s="108" t="s">
        <v>1021</v>
      </c>
      <c r="D343" s="108" t="s">
        <v>781</v>
      </c>
      <c r="E343" s="109" t="s">
        <v>36</v>
      </c>
      <c r="F343" s="102"/>
      <c r="G343" s="110">
        <f aca="true" t="shared" si="150" ref="G343:O343">SUM(G344:G346)</f>
        <v>14111.7</v>
      </c>
      <c r="H343" s="110">
        <f t="shared" si="150"/>
        <v>0</v>
      </c>
      <c r="I343" s="110">
        <f t="shared" si="150"/>
        <v>14111.7</v>
      </c>
      <c r="J343" s="110">
        <f t="shared" si="150"/>
        <v>17102</v>
      </c>
      <c r="K343" s="110">
        <f t="shared" si="150"/>
        <v>0</v>
      </c>
      <c r="L343" s="110">
        <f t="shared" si="150"/>
        <v>17102</v>
      </c>
      <c r="M343" s="110">
        <f t="shared" si="150"/>
        <v>16198</v>
      </c>
      <c r="N343" s="110">
        <f t="shared" si="150"/>
        <v>0</v>
      </c>
      <c r="O343" s="110">
        <f t="shared" si="150"/>
        <v>16198</v>
      </c>
    </row>
    <row r="344" spans="1:15" s="104" customFormat="1" ht="204.75">
      <c r="A344" s="115" t="s">
        <v>636</v>
      </c>
      <c r="B344" s="107" t="s">
        <v>858</v>
      </c>
      <c r="C344" s="108" t="s">
        <v>1021</v>
      </c>
      <c r="D344" s="108" t="s">
        <v>781</v>
      </c>
      <c r="E344" s="102" t="s">
        <v>574</v>
      </c>
      <c r="F344" s="102">
        <v>100</v>
      </c>
      <c r="G344" s="110">
        <f>SUM(H344:I344)</f>
        <v>9662.6</v>
      </c>
      <c r="H344" s="117"/>
      <c r="I344" s="117">
        <v>9662.6</v>
      </c>
      <c r="J344" s="110">
        <f>SUM(K344:L344)</f>
        <v>15602</v>
      </c>
      <c r="K344" s="117"/>
      <c r="L344" s="117">
        <v>15602</v>
      </c>
      <c r="M344" s="110">
        <f>SUM(N344:O344)</f>
        <v>15963</v>
      </c>
      <c r="N344" s="117"/>
      <c r="O344" s="117">
        <v>15963</v>
      </c>
    </row>
    <row r="345" spans="1:15" s="104" customFormat="1" ht="126">
      <c r="A345" s="106" t="s">
        <v>108</v>
      </c>
      <c r="B345" s="107" t="s">
        <v>858</v>
      </c>
      <c r="C345" s="108" t="s">
        <v>1021</v>
      </c>
      <c r="D345" s="108" t="s">
        <v>781</v>
      </c>
      <c r="E345" s="102" t="s">
        <v>574</v>
      </c>
      <c r="F345" s="102">
        <v>200</v>
      </c>
      <c r="G345" s="110">
        <f>SUM(H345:I345)</f>
        <v>4438.9</v>
      </c>
      <c r="H345" s="117"/>
      <c r="I345" s="117">
        <v>4438.9</v>
      </c>
      <c r="J345" s="110">
        <f>SUM(K345:L345)</f>
        <v>1500</v>
      </c>
      <c r="K345" s="117"/>
      <c r="L345" s="117">
        <v>1500</v>
      </c>
      <c r="M345" s="110">
        <f>SUM(N345:O345)</f>
        <v>235</v>
      </c>
      <c r="N345" s="117"/>
      <c r="O345" s="117">
        <v>235</v>
      </c>
    </row>
    <row r="346" spans="1:15" s="104" customFormat="1" ht="94.5">
      <c r="A346" s="106" t="s">
        <v>700</v>
      </c>
      <c r="B346" s="107" t="s">
        <v>858</v>
      </c>
      <c r="C346" s="108" t="s">
        <v>1021</v>
      </c>
      <c r="D346" s="108" t="s">
        <v>781</v>
      </c>
      <c r="E346" s="102" t="s">
        <v>574</v>
      </c>
      <c r="F346" s="102">
        <v>800</v>
      </c>
      <c r="G346" s="110">
        <f>SUM(H346:I346)</f>
        <v>10.2</v>
      </c>
      <c r="H346" s="117"/>
      <c r="I346" s="117">
        <v>10.2</v>
      </c>
      <c r="J346" s="110">
        <f>SUM(K346:L346)</f>
        <v>0</v>
      </c>
      <c r="K346" s="117"/>
      <c r="L346" s="117">
        <v>0</v>
      </c>
      <c r="M346" s="110">
        <f>SUM(N346:O346)</f>
        <v>0</v>
      </c>
      <c r="N346" s="117"/>
      <c r="O346" s="117">
        <v>0</v>
      </c>
    </row>
    <row r="347" spans="1:15" s="104" customFormat="1" ht="47.25">
      <c r="A347" s="118" t="s">
        <v>40</v>
      </c>
      <c r="B347" s="107" t="s">
        <v>858</v>
      </c>
      <c r="C347" s="108" t="s">
        <v>1021</v>
      </c>
      <c r="D347" s="108" t="s">
        <v>781</v>
      </c>
      <c r="E347" s="109" t="s">
        <v>38</v>
      </c>
      <c r="F347" s="102"/>
      <c r="G347" s="110">
        <f>SUM(G348:G351)</f>
        <v>695.7</v>
      </c>
      <c r="H347" s="110">
        <f>SUM(H348:H351)</f>
        <v>0</v>
      </c>
      <c r="I347" s="110">
        <f>SUM(I348:I351)</f>
        <v>695.7</v>
      </c>
      <c r="J347" s="110">
        <f>SUM(J348:J351)</f>
        <v>0</v>
      </c>
      <c r="K347" s="110">
        <f>SUM(K349:K351)</f>
        <v>0</v>
      </c>
      <c r="L347" s="110">
        <f>SUM(L349:L351)</f>
        <v>0</v>
      </c>
      <c r="M347" s="110">
        <f>SUM(M348:M351)</f>
        <v>0</v>
      </c>
      <c r="N347" s="110">
        <f>SUM(N349:N351)</f>
        <v>0</v>
      </c>
      <c r="O347" s="110">
        <f>SUM(O349:O351)</f>
        <v>0</v>
      </c>
    </row>
    <row r="348" spans="1:15" s="104" customFormat="1" ht="141.75">
      <c r="A348" s="118" t="s">
        <v>156</v>
      </c>
      <c r="B348" s="107" t="s">
        <v>858</v>
      </c>
      <c r="C348" s="108" t="s">
        <v>1021</v>
      </c>
      <c r="D348" s="108" t="s">
        <v>781</v>
      </c>
      <c r="E348" s="109" t="s">
        <v>157</v>
      </c>
      <c r="F348" s="102" t="s">
        <v>938</v>
      </c>
      <c r="G348" s="110">
        <f>SUM(H348:I348)</f>
        <v>0</v>
      </c>
      <c r="H348" s="110"/>
      <c r="I348" s="110"/>
      <c r="J348" s="110">
        <f>SUM(K348:L348)</f>
        <v>0</v>
      </c>
      <c r="K348" s="110"/>
      <c r="L348" s="110"/>
      <c r="M348" s="110">
        <f>SUM(N348:O348)</f>
        <v>0</v>
      </c>
      <c r="N348" s="110"/>
      <c r="O348" s="110"/>
    </row>
    <row r="349" spans="1:15" s="104" customFormat="1" ht="47.25">
      <c r="A349" s="118" t="s">
        <v>795</v>
      </c>
      <c r="B349" s="107" t="s">
        <v>858</v>
      </c>
      <c r="C349" s="108" t="s">
        <v>1021</v>
      </c>
      <c r="D349" s="108" t="s">
        <v>781</v>
      </c>
      <c r="E349" s="102" t="s">
        <v>575</v>
      </c>
      <c r="F349" s="102" t="s">
        <v>671</v>
      </c>
      <c r="G349" s="110">
        <f>SUM(H349:I349)</f>
        <v>113.2</v>
      </c>
      <c r="H349" s="110"/>
      <c r="I349" s="110">
        <v>113.2</v>
      </c>
      <c r="J349" s="110">
        <f>SUM(K349:L349)</f>
        <v>0</v>
      </c>
      <c r="K349" s="110"/>
      <c r="L349" s="110"/>
      <c r="M349" s="110">
        <f>SUM(N349:O349)</f>
        <v>0</v>
      </c>
      <c r="N349" s="110"/>
      <c r="O349" s="110"/>
    </row>
    <row r="350" spans="1:15" s="104" customFormat="1" ht="63">
      <c r="A350" s="106" t="s">
        <v>39</v>
      </c>
      <c r="B350" s="107" t="s">
        <v>858</v>
      </c>
      <c r="C350" s="108" t="s">
        <v>1021</v>
      </c>
      <c r="D350" s="108" t="s">
        <v>781</v>
      </c>
      <c r="E350" s="102" t="s">
        <v>575</v>
      </c>
      <c r="F350" s="102" t="s">
        <v>940</v>
      </c>
      <c r="G350" s="110">
        <f>SUM(H350:I350)</f>
        <v>582.5</v>
      </c>
      <c r="H350" s="117"/>
      <c r="I350" s="117">
        <v>582.5</v>
      </c>
      <c r="J350" s="110">
        <f>SUM(K350:L350)</f>
        <v>0</v>
      </c>
      <c r="K350" s="117"/>
      <c r="L350" s="117"/>
      <c r="M350" s="110">
        <f>SUM(N350:O350)</f>
        <v>0</v>
      </c>
      <c r="N350" s="117"/>
      <c r="O350" s="117"/>
    </row>
    <row r="351" spans="1:15" s="104" customFormat="1" ht="31.5">
      <c r="A351" s="106" t="s">
        <v>813</v>
      </c>
      <c r="B351" s="107" t="s">
        <v>858</v>
      </c>
      <c r="C351" s="108" t="s">
        <v>1021</v>
      </c>
      <c r="D351" s="108" t="s">
        <v>781</v>
      </c>
      <c r="E351" s="102" t="s">
        <v>575</v>
      </c>
      <c r="F351" s="102" t="s">
        <v>655</v>
      </c>
      <c r="G351" s="110">
        <f>SUM(H351:I351)</f>
        <v>0</v>
      </c>
      <c r="H351" s="117"/>
      <c r="I351" s="117">
        <v>0</v>
      </c>
      <c r="J351" s="110">
        <f>SUM(K351:L351)</f>
        <v>0</v>
      </c>
      <c r="K351" s="117"/>
      <c r="L351" s="117">
        <v>0</v>
      </c>
      <c r="M351" s="110">
        <f>SUM(N351:O351)</f>
        <v>0</v>
      </c>
      <c r="N351" s="117"/>
      <c r="O351" s="117">
        <v>0</v>
      </c>
    </row>
    <row r="352" spans="1:15" s="104" customFormat="1" ht="15.75">
      <c r="A352" s="90" t="s">
        <v>668</v>
      </c>
      <c r="B352" s="100" t="s">
        <v>858</v>
      </c>
      <c r="C352" s="105">
        <v>10</v>
      </c>
      <c r="D352" s="102"/>
      <c r="E352" s="102"/>
      <c r="F352" s="102"/>
      <c r="G352" s="103">
        <f aca="true" t="shared" si="151" ref="G352:O352">SUM(G353,G362)</f>
        <v>21988</v>
      </c>
      <c r="H352" s="103">
        <f t="shared" si="151"/>
        <v>21988</v>
      </c>
      <c r="I352" s="103">
        <f t="shared" si="151"/>
        <v>0</v>
      </c>
      <c r="J352" s="103">
        <f t="shared" si="151"/>
        <v>22835</v>
      </c>
      <c r="K352" s="103">
        <f t="shared" si="151"/>
        <v>22835</v>
      </c>
      <c r="L352" s="103">
        <f t="shared" si="151"/>
        <v>0</v>
      </c>
      <c r="M352" s="103">
        <f t="shared" si="151"/>
        <v>23583</v>
      </c>
      <c r="N352" s="103">
        <f t="shared" si="151"/>
        <v>23583</v>
      </c>
      <c r="O352" s="103">
        <f t="shared" si="151"/>
        <v>0</v>
      </c>
    </row>
    <row r="353" spans="1:15" s="104" customFormat="1" ht="31.5">
      <c r="A353" s="90" t="s">
        <v>669</v>
      </c>
      <c r="B353" s="100" t="s">
        <v>858</v>
      </c>
      <c r="C353" s="105">
        <v>10</v>
      </c>
      <c r="D353" s="101" t="s">
        <v>780</v>
      </c>
      <c r="E353" s="102"/>
      <c r="F353" s="102"/>
      <c r="G353" s="103">
        <f>SUM(G354,G358)</f>
        <v>17993</v>
      </c>
      <c r="H353" s="103">
        <f aca="true" t="shared" si="152" ref="H353:O353">SUM(H354,H358)</f>
        <v>17993</v>
      </c>
      <c r="I353" s="103">
        <f t="shared" si="152"/>
        <v>0</v>
      </c>
      <c r="J353" s="103">
        <f t="shared" si="152"/>
        <v>18840</v>
      </c>
      <c r="K353" s="103">
        <f t="shared" si="152"/>
        <v>18840</v>
      </c>
      <c r="L353" s="103">
        <f t="shared" si="152"/>
        <v>0</v>
      </c>
      <c r="M353" s="103">
        <f t="shared" si="152"/>
        <v>19588</v>
      </c>
      <c r="N353" s="103">
        <f t="shared" si="152"/>
        <v>19588</v>
      </c>
      <c r="O353" s="103">
        <f t="shared" si="152"/>
        <v>0</v>
      </c>
    </row>
    <row r="354" spans="1:15" s="104" customFormat="1" ht="63">
      <c r="A354" s="106" t="s">
        <v>197</v>
      </c>
      <c r="B354" s="107" t="s">
        <v>858</v>
      </c>
      <c r="C354" s="102">
        <v>10</v>
      </c>
      <c r="D354" s="108" t="s">
        <v>780</v>
      </c>
      <c r="E354" s="109" t="s">
        <v>557</v>
      </c>
      <c r="F354" s="102"/>
      <c r="G354" s="110">
        <f>G355</f>
        <v>12317</v>
      </c>
      <c r="H354" s="110">
        <f aca="true" t="shared" si="153" ref="H354:O356">H355</f>
        <v>12317</v>
      </c>
      <c r="I354" s="110">
        <f t="shared" si="153"/>
        <v>0</v>
      </c>
      <c r="J354" s="110">
        <f t="shared" si="153"/>
        <v>12693</v>
      </c>
      <c r="K354" s="110">
        <f t="shared" si="153"/>
        <v>12693</v>
      </c>
      <c r="L354" s="110">
        <f t="shared" si="153"/>
        <v>0</v>
      </c>
      <c r="M354" s="110">
        <f t="shared" si="153"/>
        <v>13081</v>
      </c>
      <c r="N354" s="110">
        <f t="shared" si="153"/>
        <v>13081</v>
      </c>
      <c r="O354" s="110">
        <f t="shared" si="153"/>
        <v>0</v>
      </c>
    </row>
    <row r="355" spans="1:15" s="104" customFormat="1" ht="94.5">
      <c r="A355" s="106" t="s">
        <v>208</v>
      </c>
      <c r="B355" s="107" t="s">
        <v>858</v>
      </c>
      <c r="C355" s="102">
        <v>10</v>
      </c>
      <c r="D355" s="108" t="s">
        <v>780</v>
      </c>
      <c r="E355" s="109" t="s">
        <v>442</v>
      </c>
      <c r="F355" s="102"/>
      <c r="G355" s="110">
        <f>G356</f>
        <v>12317</v>
      </c>
      <c r="H355" s="110">
        <f t="shared" si="153"/>
        <v>12317</v>
      </c>
      <c r="I355" s="110">
        <f t="shared" si="153"/>
        <v>0</v>
      </c>
      <c r="J355" s="110">
        <f t="shared" si="153"/>
        <v>12693</v>
      </c>
      <c r="K355" s="110">
        <f t="shared" si="153"/>
        <v>12693</v>
      </c>
      <c r="L355" s="110">
        <f t="shared" si="153"/>
        <v>0</v>
      </c>
      <c r="M355" s="110">
        <f t="shared" si="153"/>
        <v>13081</v>
      </c>
      <c r="N355" s="110">
        <f t="shared" si="153"/>
        <v>13081</v>
      </c>
      <c r="O355" s="110">
        <f t="shared" si="153"/>
        <v>0</v>
      </c>
    </row>
    <row r="356" spans="1:15" s="104" customFormat="1" ht="47.25">
      <c r="A356" s="106" t="s">
        <v>35</v>
      </c>
      <c r="B356" s="107" t="s">
        <v>858</v>
      </c>
      <c r="C356" s="102">
        <v>10</v>
      </c>
      <c r="D356" s="108" t="s">
        <v>780</v>
      </c>
      <c r="E356" s="109" t="s">
        <v>443</v>
      </c>
      <c r="F356" s="102"/>
      <c r="G356" s="110">
        <f>G357</f>
        <v>12317</v>
      </c>
      <c r="H356" s="110">
        <f t="shared" si="153"/>
        <v>12317</v>
      </c>
      <c r="I356" s="110">
        <f t="shared" si="153"/>
        <v>0</v>
      </c>
      <c r="J356" s="110">
        <f t="shared" si="153"/>
        <v>12693</v>
      </c>
      <c r="K356" s="110">
        <f t="shared" si="153"/>
        <v>12693</v>
      </c>
      <c r="L356" s="110">
        <f t="shared" si="153"/>
        <v>0</v>
      </c>
      <c r="M356" s="110">
        <f t="shared" si="153"/>
        <v>13081</v>
      </c>
      <c r="N356" s="110">
        <f t="shared" si="153"/>
        <v>13081</v>
      </c>
      <c r="O356" s="110">
        <f t="shared" si="153"/>
        <v>0</v>
      </c>
    </row>
    <row r="357" spans="1:15" s="104" customFormat="1" ht="204.75">
      <c r="A357" s="115" t="s">
        <v>441</v>
      </c>
      <c r="B357" s="107" t="s">
        <v>858</v>
      </c>
      <c r="C357" s="102">
        <v>10</v>
      </c>
      <c r="D357" s="108" t="s">
        <v>780</v>
      </c>
      <c r="E357" s="102" t="s">
        <v>573</v>
      </c>
      <c r="F357" s="102" t="s">
        <v>671</v>
      </c>
      <c r="G357" s="110">
        <f>SUM(H357:I357)</f>
        <v>12317</v>
      </c>
      <c r="H357" s="110">
        <v>12317</v>
      </c>
      <c r="I357" s="110"/>
      <c r="J357" s="110">
        <f>SUM(K357:L357)</f>
        <v>12693</v>
      </c>
      <c r="K357" s="110">
        <v>12693</v>
      </c>
      <c r="L357" s="110"/>
      <c r="M357" s="110">
        <f>SUM(N357:O357)</f>
        <v>13081</v>
      </c>
      <c r="N357" s="110">
        <v>13081</v>
      </c>
      <c r="O357" s="103"/>
    </row>
    <row r="358" spans="1:15" s="104" customFormat="1" ht="78.75">
      <c r="A358" s="111" t="s">
        <v>181</v>
      </c>
      <c r="B358" s="107" t="s">
        <v>858</v>
      </c>
      <c r="C358" s="102">
        <v>10</v>
      </c>
      <c r="D358" s="108" t="s">
        <v>780</v>
      </c>
      <c r="E358" s="114" t="s">
        <v>451</v>
      </c>
      <c r="F358" s="102"/>
      <c r="G358" s="110">
        <f>G359</f>
        <v>5676</v>
      </c>
      <c r="H358" s="110">
        <f aca="true" t="shared" si="154" ref="H358:O360">H359</f>
        <v>5676</v>
      </c>
      <c r="I358" s="110">
        <f t="shared" si="154"/>
        <v>0</v>
      </c>
      <c r="J358" s="110">
        <f>J359</f>
        <v>6147</v>
      </c>
      <c r="K358" s="110">
        <f t="shared" si="154"/>
        <v>6147</v>
      </c>
      <c r="L358" s="110">
        <f t="shared" si="154"/>
        <v>0</v>
      </c>
      <c r="M358" s="110">
        <f>M359</f>
        <v>6507</v>
      </c>
      <c r="N358" s="110">
        <f t="shared" si="154"/>
        <v>6507</v>
      </c>
      <c r="O358" s="110">
        <f t="shared" si="154"/>
        <v>0</v>
      </c>
    </row>
    <row r="359" spans="1:15" s="104" customFormat="1" ht="110.25">
      <c r="A359" s="111" t="s">
        <v>211</v>
      </c>
      <c r="B359" s="107" t="s">
        <v>858</v>
      </c>
      <c r="C359" s="102">
        <v>10</v>
      </c>
      <c r="D359" s="108" t="s">
        <v>780</v>
      </c>
      <c r="E359" s="114" t="s">
        <v>42</v>
      </c>
      <c r="F359" s="102"/>
      <c r="G359" s="110">
        <f>G360</f>
        <v>5676</v>
      </c>
      <c r="H359" s="110">
        <f t="shared" si="154"/>
        <v>5676</v>
      </c>
      <c r="I359" s="110">
        <f t="shared" si="154"/>
        <v>0</v>
      </c>
      <c r="J359" s="110">
        <f>J360</f>
        <v>6147</v>
      </c>
      <c r="K359" s="110">
        <f t="shared" si="154"/>
        <v>6147</v>
      </c>
      <c r="L359" s="110">
        <f t="shared" si="154"/>
        <v>0</v>
      </c>
      <c r="M359" s="110">
        <f>M360</f>
        <v>6507</v>
      </c>
      <c r="N359" s="110">
        <f t="shared" si="154"/>
        <v>6507</v>
      </c>
      <c r="O359" s="110">
        <f t="shared" si="154"/>
        <v>0</v>
      </c>
    </row>
    <row r="360" spans="1:15" s="104" customFormat="1" ht="63">
      <c r="A360" s="111" t="s">
        <v>932</v>
      </c>
      <c r="B360" s="107" t="s">
        <v>858</v>
      </c>
      <c r="C360" s="102">
        <v>10</v>
      </c>
      <c r="D360" s="108" t="s">
        <v>780</v>
      </c>
      <c r="E360" s="114" t="s">
        <v>43</v>
      </c>
      <c r="F360" s="102"/>
      <c r="G360" s="110">
        <f>G361</f>
        <v>5676</v>
      </c>
      <c r="H360" s="110">
        <f t="shared" si="154"/>
        <v>5676</v>
      </c>
      <c r="I360" s="110">
        <f t="shared" si="154"/>
        <v>0</v>
      </c>
      <c r="J360" s="110">
        <f>J361</f>
        <v>6147</v>
      </c>
      <c r="K360" s="110">
        <f t="shared" si="154"/>
        <v>6147</v>
      </c>
      <c r="L360" s="110">
        <f t="shared" si="154"/>
        <v>0</v>
      </c>
      <c r="M360" s="110">
        <f>M361</f>
        <v>6507</v>
      </c>
      <c r="N360" s="110">
        <f t="shared" si="154"/>
        <v>6507</v>
      </c>
      <c r="O360" s="110">
        <f t="shared" si="154"/>
        <v>0</v>
      </c>
    </row>
    <row r="361" spans="1:15" s="104" customFormat="1" ht="78.75">
      <c r="A361" s="111" t="s">
        <v>395</v>
      </c>
      <c r="B361" s="107" t="s">
        <v>858</v>
      </c>
      <c r="C361" s="102">
        <v>10</v>
      </c>
      <c r="D361" s="108" t="s">
        <v>780</v>
      </c>
      <c r="E361" s="116" t="s">
        <v>576</v>
      </c>
      <c r="F361" s="102" t="s">
        <v>671</v>
      </c>
      <c r="G361" s="110">
        <f>SUM(H361:I361)</f>
        <v>5676</v>
      </c>
      <c r="H361" s="110">
        <v>5676</v>
      </c>
      <c r="I361" s="110">
        <v>0</v>
      </c>
      <c r="J361" s="110">
        <f>SUM(K361:L361)</f>
        <v>6147</v>
      </c>
      <c r="K361" s="110">
        <v>6147</v>
      </c>
      <c r="L361" s="110">
        <v>0</v>
      </c>
      <c r="M361" s="110">
        <f>SUM(N361:O361)</f>
        <v>6507</v>
      </c>
      <c r="N361" s="110">
        <v>6507</v>
      </c>
      <c r="O361" s="110">
        <v>0</v>
      </c>
    </row>
    <row r="362" spans="1:15" s="104" customFormat="1" ht="15.75">
      <c r="A362" s="90" t="s">
        <v>672</v>
      </c>
      <c r="B362" s="100" t="s">
        <v>858</v>
      </c>
      <c r="C362" s="105">
        <v>10</v>
      </c>
      <c r="D362" s="101" t="s">
        <v>971</v>
      </c>
      <c r="E362" s="102"/>
      <c r="F362" s="102"/>
      <c r="G362" s="103">
        <f aca="true" t="shared" si="155" ref="G362:O365">G363</f>
        <v>3995</v>
      </c>
      <c r="H362" s="103">
        <f t="shared" si="155"/>
        <v>3995</v>
      </c>
      <c r="I362" s="103">
        <f t="shared" si="155"/>
        <v>0</v>
      </c>
      <c r="J362" s="103">
        <f t="shared" si="155"/>
        <v>3995</v>
      </c>
      <c r="K362" s="103">
        <f t="shared" si="155"/>
        <v>3995</v>
      </c>
      <c r="L362" s="103">
        <f t="shared" si="155"/>
        <v>0</v>
      </c>
      <c r="M362" s="103">
        <f t="shared" si="155"/>
        <v>3995</v>
      </c>
      <c r="N362" s="103">
        <f t="shared" si="155"/>
        <v>3995</v>
      </c>
      <c r="O362" s="103">
        <f t="shared" si="155"/>
        <v>0</v>
      </c>
    </row>
    <row r="363" spans="1:15" s="104" customFormat="1" ht="63">
      <c r="A363" s="111" t="s">
        <v>197</v>
      </c>
      <c r="B363" s="123">
        <v>871</v>
      </c>
      <c r="C363" s="102">
        <v>10</v>
      </c>
      <c r="D363" s="108" t="s">
        <v>971</v>
      </c>
      <c r="E363" s="114" t="s">
        <v>557</v>
      </c>
      <c r="F363" s="102"/>
      <c r="G363" s="110">
        <f>G364</f>
        <v>3995</v>
      </c>
      <c r="H363" s="110">
        <f t="shared" si="155"/>
        <v>3995</v>
      </c>
      <c r="I363" s="110">
        <f t="shared" si="155"/>
        <v>0</v>
      </c>
      <c r="J363" s="110">
        <f>J364</f>
        <v>3995</v>
      </c>
      <c r="K363" s="110">
        <f t="shared" si="155"/>
        <v>3995</v>
      </c>
      <c r="L363" s="110">
        <f t="shared" si="155"/>
        <v>0</v>
      </c>
      <c r="M363" s="110">
        <f>M364</f>
        <v>3995</v>
      </c>
      <c r="N363" s="110">
        <f t="shared" si="155"/>
        <v>3995</v>
      </c>
      <c r="O363" s="110">
        <f t="shared" si="155"/>
        <v>0</v>
      </c>
    </row>
    <row r="364" spans="1:15" s="104" customFormat="1" ht="94.5">
      <c r="A364" s="111" t="s">
        <v>206</v>
      </c>
      <c r="B364" s="123">
        <v>871</v>
      </c>
      <c r="C364" s="102">
        <v>10</v>
      </c>
      <c r="D364" s="108" t="s">
        <v>971</v>
      </c>
      <c r="E364" s="114" t="s">
        <v>558</v>
      </c>
      <c r="F364" s="102"/>
      <c r="G364" s="110">
        <f>G365</f>
        <v>3995</v>
      </c>
      <c r="H364" s="110">
        <f t="shared" si="155"/>
        <v>3995</v>
      </c>
      <c r="I364" s="110">
        <f t="shared" si="155"/>
        <v>0</v>
      </c>
      <c r="J364" s="110">
        <f>J365</f>
        <v>3995</v>
      </c>
      <c r="K364" s="110">
        <f t="shared" si="155"/>
        <v>3995</v>
      </c>
      <c r="L364" s="110">
        <f t="shared" si="155"/>
        <v>0</v>
      </c>
      <c r="M364" s="110">
        <f>M365</f>
        <v>3995</v>
      </c>
      <c r="N364" s="110">
        <f t="shared" si="155"/>
        <v>3995</v>
      </c>
      <c r="O364" s="110">
        <f t="shared" si="155"/>
        <v>0</v>
      </c>
    </row>
    <row r="365" spans="1:15" s="104" customFormat="1" ht="63">
      <c r="A365" s="118" t="s">
        <v>335</v>
      </c>
      <c r="B365" s="123">
        <v>871</v>
      </c>
      <c r="C365" s="102">
        <v>10</v>
      </c>
      <c r="D365" s="108" t="s">
        <v>971</v>
      </c>
      <c r="E365" s="114" t="s">
        <v>933</v>
      </c>
      <c r="F365" s="102"/>
      <c r="G365" s="110">
        <f>G366</f>
        <v>3995</v>
      </c>
      <c r="H365" s="110">
        <f t="shared" si="155"/>
        <v>3995</v>
      </c>
      <c r="I365" s="110">
        <f t="shared" si="155"/>
        <v>0</v>
      </c>
      <c r="J365" s="110">
        <f>J366</f>
        <v>3995</v>
      </c>
      <c r="K365" s="110">
        <f t="shared" si="155"/>
        <v>3995</v>
      </c>
      <c r="L365" s="110">
        <f t="shared" si="155"/>
        <v>0</v>
      </c>
      <c r="M365" s="110">
        <f>M366</f>
        <v>3995</v>
      </c>
      <c r="N365" s="110">
        <f t="shared" si="155"/>
        <v>3995</v>
      </c>
      <c r="O365" s="110">
        <f t="shared" si="155"/>
        <v>0</v>
      </c>
    </row>
    <row r="366" spans="1:15" s="104" customFormat="1" ht="173.25">
      <c r="A366" s="118" t="s">
        <v>334</v>
      </c>
      <c r="B366" s="123">
        <v>871</v>
      </c>
      <c r="C366" s="102">
        <v>10</v>
      </c>
      <c r="D366" s="108" t="s">
        <v>971</v>
      </c>
      <c r="E366" s="116" t="s">
        <v>577</v>
      </c>
      <c r="F366" s="102" t="s">
        <v>671</v>
      </c>
      <c r="G366" s="110">
        <f>SUM(H366:I366)</f>
        <v>3995</v>
      </c>
      <c r="H366" s="110">
        <v>3995</v>
      </c>
      <c r="I366" s="110">
        <v>0</v>
      </c>
      <c r="J366" s="110">
        <f>SUM(K366:L366)</f>
        <v>3995</v>
      </c>
      <c r="K366" s="110">
        <v>3995</v>
      </c>
      <c r="L366" s="110">
        <v>0</v>
      </c>
      <c r="M366" s="110">
        <f>SUM(N366:O366)</f>
        <v>3995</v>
      </c>
      <c r="N366" s="110">
        <v>3995</v>
      </c>
      <c r="O366" s="110">
        <v>0</v>
      </c>
    </row>
    <row r="367" spans="1:15" s="104" customFormat="1" ht="47.25">
      <c r="A367" s="98" t="s">
        <v>863</v>
      </c>
      <c r="B367" s="99">
        <v>872</v>
      </c>
      <c r="C367" s="102"/>
      <c r="D367" s="102"/>
      <c r="E367" s="102"/>
      <c r="F367" s="102"/>
      <c r="G367" s="103">
        <f aca="true" t="shared" si="156" ref="G367:O367">SUM(G368,G376,G426)</f>
        <v>75703</v>
      </c>
      <c r="H367" s="103">
        <f t="shared" si="156"/>
        <v>1596</v>
      </c>
      <c r="I367" s="103">
        <f t="shared" si="156"/>
        <v>74107</v>
      </c>
      <c r="J367" s="103">
        <f t="shared" si="156"/>
        <v>89766.70000000001</v>
      </c>
      <c r="K367" s="103">
        <f t="shared" si="156"/>
        <v>4998.7</v>
      </c>
      <c r="L367" s="103">
        <f t="shared" si="156"/>
        <v>84768</v>
      </c>
      <c r="M367" s="103">
        <f t="shared" si="156"/>
        <v>84112.4</v>
      </c>
      <c r="N367" s="103">
        <f t="shared" si="156"/>
        <v>300.4</v>
      </c>
      <c r="O367" s="103">
        <f t="shared" si="156"/>
        <v>83812</v>
      </c>
    </row>
    <row r="368" spans="1:15" s="104" customFormat="1" ht="15.75">
      <c r="A368" s="90" t="s">
        <v>666</v>
      </c>
      <c r="B368" s="100" t="s">
        <v>864</v>
      </c>
      <c r="C368" s="101" t="s">
        <v>1021</v>
      </c>
      <c r="D368" s="102"/>
      <c r="E368" s="102"/>
      <c r="F368" s="102"/>
      <c r="G368" s="103">
        <f>SUM(G369,)</f>
        <v>8348.6</v>
      </c>
      <c r="H368" s="103">
        <f aca="true" t="shared" si="157" ref="H368:O368">SUM(H369,)</f>
        <v>0</v>
      </c>
      <c r="I368" s="103">
        <f t="shared" si="157"/>
        <v>8348.6</v>
      </c>
      <c r="J368" s="103">
        <f t="shared" si="157"/>
        <v>9460</v>
      </c>
      <c r="K368" s="103">
        <f t="shared" si="157"/>
        <v>0</v>
      </c>
      <c r="L368" s="103">
        <f t="shared" si="157"/>
        <v>9460</v>
      </c>
      <c r="M368" s="103">
        <f t="shared" si="157"/>
        <v>10375.4</v>
      </c>
      <c r="N368" s="103">
        <f t="shared" si="157"/>
        <v>7.4</v>
      </c>
      <c r="O368" s="103">
        <f t="shared" si="157"/>
        <v>10368</v>
      </c>
    </row>
    <row r="369" spans="1:15" s="104" customFormat="1" ht="31.5">
      <c r="A369" s="90" t="s">
        <v>949</v>
      </c>
      <c r="B369" s="100" t="s">
        <v>864</v>
      </c>
      <c r="C369" s="101" t="s">
        <v>1021</v>
      </c>
      <c r="D369" s="101" t="s">
        <v>780</v>
      </c>
      <c r="E369" s="102"/>
      <c r="F369" s="102"/>
      <c r="G369" s="103">
        <f aca="true" t="shared" si="158" ref="G369:O372">G370</f>
        <v>8348.6</v>
      </c>
      <c r="H369" s="103">
        <f t="shared" si="158"/>
        <v>0</v>
      </c>
      <c r="I369" s="103">
        <f t="shared" si="158"/>
        <v>8348.6</v>
      </c>
      <c r="J369" s="103">
        <f t="shared" si="158"/>
        <v>9460</v>
      </c>
      <c r="K369" s="103">
        <f t="shared" si="158"/>
        <v>0</v>
      </c>
      <c r="L369" s="103">
        <f t="shared" si="158"/>
        <v>9460</v>
      </c>
      <c r="M369" s="103">
        <f t="shared" si="158"/>
        <v>10375.4</v>
      </c>
      <c r="N369" s="103">
        <f t="shared" si="158"/>
        <v>7.4</v>
      </c>
      <c r="O369" s="103">
        <f t="shared" si="158"/>
        <v>10368</v>
      </c>
    </row>
    <row r="370" spans="1:15" s="104" customFormat="1" ht="63">
      <c r="A370" s="111" t="s">
        <v>197</v>
      </c>
      <c r="B370" s="165">
        <v>872</v>
      </c>
      <c r="C370" s="108" t="s">
        <v>1021</v>
      </c>
      <c r="D370" s="108" t="s">
        <v>780</v>
      </c>
      <c r="E370" s="109" t="s">
        <v>557</v>
      </c>
      <c r="F370" s="102"/>
      <c r="G370" s="110">
        <f t="shared" si="158"/>
        <v>8348.6</v>
      </c>
      <c r="H370" s="110">
        <f t="shared" si="158"/>
        <v>0</v>
      </c>
      <c r="I370" s="110">
        <f t="shared" si="158"/>
        <v>8348.6</v>
      </c>
      <c r="J370" s="110">
        <f t="shared" si="158"/>
        <v>9460</v>
      </c>
      <c r="K370" s="110">
        <f t="shared" si="158"/>
        <v>0</v>
      </c>
      <c r="L370" s="110">
        <f t="shared" si="158"/>
        <v>9460</v>
      </c>
      <c r="M370" s="110">
        <f t="shared" si="158"/>
        <v>10375.4</v>
      </c>
      <c r="N370" s="110">
        <f t="shared" si="158"/>
        <v>7.4</v>
      </c>
      <c r="O370" s="110">
        <f t="shared" si="158"/>
        <v>10368</v>
      </c>
    </row>
    <row r="371" spans="1:15" s="104" customFormat="1" ht="94.5">
      <c r="A371" s="111" t="s">
        <v>207</v>
      </c>
      <c r="B371" s="165">
        <v>872</v>
      </c>
      <c r="C371" s="108" t="s">
        <v>1021</v>
      </c>
      <c r="D371" s="108" t="s">
        <v>780</v>
      </c>
      <c r="E371" s="109" t="s">
        <v>657</v>
      </c>
      <c r="F371" s="102"/>
      <c r="G371" s="110">
        <f>SUM(G372,G374)</f>
        <v>8348.6</v>
      </c>
      <c r="H371" s="110">
        <f aca="true" t="shared" si="159" ref="H371:O371">SUM(H372,H374)</f>
        <v>0</v>
      </c>
      <c r="I371" s="110">
        <f t="shared" si="159"/>
        <v>8348.6</v>
      </c>
      <c r="J371" s="110">
        <f t="shared" si="159"/>
        <v>9460</v>
      </c>
      <c r="K371" s="110">
        <f t="shared" si="159"/>
        <v>0</v>
      </c>
      <c r="L371" s="110">
        <f t="shared" si="159"/>
        <v>9460</v>
      </c>
      <c r="M371" s="110">
        <f t="shared" si="159"/>
        <v>10375.4</v>
      </c>
      <c r="N371" s="110">
        <f t="shared" si="159"/>
        <v>7.4</v>
      </c>
      <c r="O371" s="110">
        <f t="shared" si="159"/>
        <v>10368</v>
      </c>
    </row>
    <row r="372" spans="1:15" s="104" customFormat="1" ht="63">
      <c r="A372" s="111" t="s">
        <v>659</v>
      </c>
      <c r="B372" s="165">
        <v>872</v>
      </c>
      <c r="C372" s="108" t="s">
        <v>1021</v>
      </c>
      <c r="D372" s="108" t="s">
        <v>780</v>
      </c>
      <c r="E372" s="109" t="s">
        <v>658</v>
      </c>
      <c r="F372" s="102"/>
      <c r="G372" s="110">
        <f t="shared" si="158"/>
        <v>8348.6</v>
      </c>
      <c r="H372" s="110">
        <f t="shared" si="158"/>
        <v>0</v>
      </c>
      <c r="I372" s="110">
        <f t="shared" si="158"/>
        <v>8348.6</v>
      </c>
      <c r="J372" s="110">
        <f t="shared" si="158"/>
        <v>9460</v>
      </c>
      <c r="K372" s="110">
        <f t="shared" si="158"/>
        <v>0</v>
      </c>
      <c r="L372" s="110">
        <f t="shared" si="158"/>
        <v>9460</v>
      </c>
      <c r="M372" s="110">
        <f t="shared" si="158"/>
        <v>10368</v>
      </c>
      <c r="N372" s="110">
        <f t="shared" si="158"/>
        <v>0</v>
      </c>
      <c r="O372" s="110">
        <f t="shared" si="158"/>
        <v>10368</v>
      </c>
    </row>
    <row r="373" spans="1:15" s="104" customFormat="1" ht="141.75">
      <c r="A373" s="118" t="s">
        <v>650</v>
      </c>
      <c r="B373" s="165">
        <v>872</v>
      </c>
      <c r="C373" s="108" t="s">
        <v>1021</v>
      </c>
      <c r="D373" s="108" t="s">
        <v>780</v>
      </c>
      <c r="E373" s="102" t="s">
        <v>567</v>
      </c>
      <c r="F373" s="102" t="s">
        <v>667</v>
      </c>
      <c r="G373" s="110">
        <f>SUM(H373:I373)</f>
        <v>8348.6</v>
      </c>
      <c r="H373" s="110">
        <v>0</v>
      </c>
      <c r="I373" s="110">
        <v>8348.6</v>
      </c>
      <c r="J373" s="110">
        <f>SUM(K373:L373)</f>
        <v>9460</v>
      </c>
      <c r="K373" s="110">
        <v>0</v>
      </c>
      <c r="L373" s="110">
        <v>9460</v>
      </c>
      <c r="M373" s="110">
        <f>SUM(N373:O373)</f>
        <v>10368</v>
      </c>
      <c r="N373" s="110"/>
      <c r="O373" s="110">
        <v>10368</v>
      </c>
    </row>
    <row r="374" spans="1:15" s="104" customFormat="1" ht="31.5">
      <c r="A374" s="118" t="s">
        <v>300</v>
      </c>
      <c r="B374" s="165">
        <v>872</v>
      </c>
      <c r="C374" s="108" t="s">
        <v>1021</v>
      </c>
      <c r="D374" s="108" t="s">
        <v>780</v>
      </c>
      <c r="E374" s="109" t="s">
        <v>286</v>
      </c>
      <c r="F374" s="102"/>
      <c r="G374" s="110">
        <f>G375</f>
        <v>0</v>
      </c>
      <c r="H374" s="110">
        <f aca="true" t="shared" si="160" ref="H374:O374">H375</f>
        <v>0</v>
      </c>
      <c r="I374" s="110">
        <f t="shared" si="160"/>
        <v>0</v>
      </c>
      <c r="J374" s="110">
        <f t="shared" si="160"/>
        <v>0</v>
      </c>
      <c r="K374" s="110">
        <f t="shared" si="160"/>
        <v>0</v>
      </c>
      <c r="L374" s="110">
        <f t="shared" si="160"/>
        <v>0</v>
      </c>
      <c r="M374" s="110">
        <f t="shared" si="160"/>
        <v>7.4</v>
      </c>
      <c r="N374" s="110">
        <f t="shared" si="160"/>
        <v>7.4</v>
      </c>
      <c r="O374" s="110">
        <f t="shared" si="160"/>
        <v>0</v>
      </c>
    </row>
    <row r="375" spans="1:15" s="104" customFormat="1" ht="204.75">
      <c r="A375" s="118" t="s">
        <v>276</v>
      </c>
      <c r="B375" s="165">
        <v>872</v>
      </c>
      <c r="C375" s="108" t="s">
        <v>1021</v>
      </c>
      <c r="D375" s="108" t="s">
        <v>780</v>
      </c>
      <c r="E375" s="102" t="s">
        <v>287</v>
      </c>
      <c r="F375" s="102" t="s">
        <v>667</v>
      </c>
      <c r="G375" s="110">
        <f>SUM(H375:I375)</f>
        <v>0</v>
      </c>
      <c r="H375" s="110">
        <v>0</v>
      </c>
      <c r="I375" s="110"/>
      <c r="J375" s="110">
        <f>SUM(K375:L375)</f>
        <v>0</v>
      </c>
      <c r="K375" s="110">
        <v>0</v>
      </c>
      <c r="L375" s="110"/>
      <c r="M375" s="110">
        <f>SUM(N375:O375)</f>
        <v>7.4</v>
      </c>
      <c r="N375" s="110">
        <v>7.4</v>
      </c>
      <c r="O375" s="110"/>
    </row>
    <row r="376" spans="1:15" s="119" customFormat="1" ht="15.75">
      <c r="A376" s="152" t="s">
        <v>865</v>
      </c>
      <c r="B376" s="100" t="s">
        <v>864</v>
      </c>
      <c r="C376" s="99" t="s">
        <v>782</v>
      </c>
      <c r="D376" s="105"/>
      <c r="E376" s="105"/>
      <c r="F376" s="105"/>
      <c r="G376" s="103">
        <f aca="true" t="shared" si="161" ref="G376:O376">SUM(G377,G414)</f>
        <v>66804.4</v>
      </c>
      <c r="H376" s="103">
        <f t="shared" si="161"/>
        <v>1325</v>
      </c>
      <c r="I376" s="103">
        <f t="shared" si="161"/>
        <v>65479.4</v>
      </c>
      <c r="J376" s="103">
        <f t="shared" si="161"/>
        <v>79665.70000000001</v>
      </c>
      <c r="K376" s="103">
        <f t="shared" si="161"/>
        <v>4716.7</v>
      </c>
      <c r="L376" s="103">
        <f t="shared" si="161"/>
        <v>74949</v>
      </c>
      <c r="M376" s="103">
        <f t="shared" si="161"/>
        <v>73076</v>
      </c>
      <c r="N376" s="103">
        <f t="shared" si="161"/>
        <v>0</v>
      </c>
      <c r="O376" s="103">
        <f t="shared" si="161"/>
        <v>73076</v>
      </c>
    </row>
    <row r="377" spans="1:15" s="104" customFormat="1" ht="15.75">
      <c r="A377" s="90" t="s">
        <v>866</v>
      </c>
      <c r="B377" s="100" t="s">
        <v>864</v>
      </c>
      <c r="C377" s="101" t="s">
        <v>782</v>
      </c>
      <c r="D377" s="101" t="s">
        <v>970</v>
      </c>
      <c r="E377" s="102"/>
      <c r="F377" s="102"/>
      <c r="G377" s="103">
        <f>SUM(G378)</f>
        <v>52242.299999999996</v>
      </c>
      <c r="H377" s="103">
        <f aca="true" t="shared" si="162" ref="H377:O377">SUM(H378)</f>
        <v>1325</v>
      </c>
      <c r="I377" s="103">
        <f t="shared" si="162"/>
        <v>50917.3</v>
      </c>
      <c r="J377" s="103">
        <f t="shared" si="162"/>
        <v>65220.700000000004</v>
      </c>
      <c r="K377" s="103">
        <f t="shared" si="162"/>
        <v>4716.7</v>
      </c>
      <c r="L377" s="103">
        <f t="shared" si="162"/>
        <v>60504</v>
      </c>
      <c r="M377" s="103">
        <f t="shared" si="162"/>
        <v>58068</v>
      </c>
      <c r="N377" s="103">
        <f t="shared" si="162"/>
        <v>0</v>
      </c>
      <c r="O377" s="103">
        <f t="shared" si="162"/>
        <v>58068</v>
      </c>
    </row>
    <row r="378" spans="1:15" s="104" customFormat="1" ht="63">
      <c r="A378" s="111" t="s">
        <v>201</v>
      </c>
      <c r="B378" s="123">
        <v>872</v>
      </c>
      <c r="C378" s="108" t="s">
        <v>782</v>
      </c>
      <c r="D378" s="108" t="s">
        <v>970</v>
      </c>
      <c r="E378" s="109" t="s">
        <v>336</v>
      </c>
      <c r="F378" s="102"/>
      <c r="G378" s="110">
        <f aca="true" t="shared" si="163" ref="G378:O378">SUM(G379,G389,G397,G410)</f>
        <v>52242.299999999996</v>
      </c>
      <c r="H378" s="110">
        <f t="shared" si="163"/>
        <v>1325</v>
      </c>
      <c r="I378" s="110">
        <f t="shared" si="163"/>
        <v>50917.3</v>
      </c>
      <c r="J378" s="110">
        <f t="shared" si="163"/>
        <v>65220.700000000004</v>
      </c>
      <c r="K378" s="110">
        <f t="shared" si="163"/>
        <v>4716.7</v>
      </c>
      <c r="L378" s="110">
        <f t="shared" si="163"/>
        <v>60504</v>
      </c>
      <c r="M378" s="110">
        <f t="shared" si="163"/>
        <v>58068</v>
      </c>
      <c r="N378" s="110">
        <f t="shared" si="163"/>
        <v>0</v>
      </c>
      <c r="O378" s="110">
        <f t="shared" si="163"/>
        <v>58068</v>
      </c>
    </row>
    <row r="379" spans="1:15" s="104" customFormat="1" ht="94.5">
      <c r="A379" s="111" t="s">
        <v>212</v>
      </c>
      <c r="B379" s="123">
        <v>872</v>
      </c>
      <c r="C379" s="108" t="s">
        <v>782</v>
      </c>
      <c r="D379" s="108" t="s">
        <v>970</v>
      </c>
      <c r="E379" s="109" t="s">
        <v>337</v>
      </c>
      <c r="F379" s="102"/>
      <c r="G379" s="110">
        <f aca="true" t="shared" si="164" ref="G379:O379">SUM(G380,G384,G387)</f>
        <v>13095.399999999998</v>
      </c>
      <c r="H379" s="110">
        <f t="shared" si="164"/>
        <v>7.4</v>
      </c>
      <c r="I379" s="110">
        <f t="shared" si="164"/>
        <v>13087.999999999998</v>
      </c>
      <c r="J379" s="110">
        <f t="shared" si="164"/>
        <v>12688.4</v>
      </c>
      <c r="K379" s="110">
        <f t="shared" si="164"/>
        <v>7.4</v>
      </c>
      <c r="L379" s="110">
        <f t="shared" si="164"/>
        <v>12681</v>
      </c>
      <c r="M379" s="110">
        <f t="shared" si="164"/>
        <v>13359</v>
      </c>
      <c r="N379" s="110">
        <f t="shared" si="164"/>
        <v>0</v>
      </c>
      <c r="O379" s="110">
        <f t="shared" si="164"/>
        <v>13359</v>
      </c>
    </row>
    <row r="380" spans="1:15" s="104" customFormat="1" ht="94.5">
      <c r="A380" s="111" t="s">
        <v>310</v>
      </c>
      <c r="B380" s="123">
        <v>872</v>
      </c>
      <c r="C380" s="108" t="s">
        <v>782</v>
      </c>
      <c r="D380" s="108" t="s">
        <v>970</v>
      </c>
      <c r="E380" s="109" t="s">
        <v>338</v>
      </c>
      <c r="F380" s="102"/>
      <c r="G380" s="110">
        <f aca="true" t="shared" si="165" ref="G380:O380">SUM(G381:G383)</f>
        <v>12922.699999999999</v>
      </c>
      <c r="H380" s="110">
        <f t="shared" si="165"/>
        <v>0</v>
      </c>
      <c r="I380" s="110">
        <f t="shared" si="165"/>
        <v>12922.699999999999</v>
      </c>
      <c r="J380" s="110">
        <f t="shared" si="165"/>
        <v>12681</v>
      </c>
      <c r="K380" s="110">
        <f t="shared" si="165"/>
        <v>0</v>
      </c>
      <c r="L380" s="110">
        <f t="shared" si="165"/>
        <v>12681</v>
      </c>
      <c r="M380" s="110">
        <f t="shared" si="165"/>
        <v>13359</v>
      </c>
      <c r="N380" s="110">
        <f t="shared" si="165"/>
        <v>0</v>
      </c>
      <c r="O380" s="110">
        <f t="shared" si="165"/>
        <v>13359</v>
      </c>
    </row>
    <row r="381" spans="1:15" s="104" customFormat="1" ht="204.75">
      <c r="A381" s="115" t="s">
        <v>428</v>
      </c>
      <c r="B381" s="123">
        <v>872</v>
      </c>
      <c r="C381" s="108" t="s">
        <v>782</v>
      </c>
      <c r="D381" s="108" t="s">
        <v>970</v>
      </c>
      <c r="E381" s="102" t="s">
        <v>578</v>
      </c>
      <c r="F381" s="102">
        <v>100</v>
      </c>
      <c r="G381" s="110">
        <f>SUM(H381:I381)</f>
        <v>10804.4</v>
      </c>
      <c r="H381" s="117"/>
      <c r="I381" s="117">
        <v>10804.4</v>
      </c>
      <c r="J381" s="110">
        <f>SUM(K381:L381)</f>
        <v>11454</v>
      </c>
      <c r="K381" s="117"/>
      <c r="L381" s="117">
        <v>11454</v>
      </c>
      <c r="M381" s="110">
        <f>SUM(N381:O381)</f>
        <v>12111</v>
      </c>
      <c r="N381" s="117"/>
      <c r="O381" s="117">
        <v>12111</v>
      </c>
    </row>
    <row r="382" spans="1:15" s="104" customFormat="1" ht="126">
      <c r="A382" s="106" t="s">
        <v>429</v>
      </c>
      <c r="B382" s="123">
        <v>872</v>
      </c>
      <c r="C382" s="108" t="s">
        <v>782</v>
      </c>
      <c r="D382" s="108" t="s">
        <v>970</v>
      </c>
      <c r="E382" s="102" t="s">
        <v>578</v>
      </c>
      <c r="F382" s="102">
        <v>200</v>
      </c>
      <c r="G382" s="110">
        <f>SUM(H382:I382)</f>
        <v>1795.8</v>
      </c>
      <c r="H382" s="117"/>
      <c r="I382" s="117">
        <v>1795.8</v>
      </c>
      <c r="J382" s="110">
        <f>SUM(K382:L382)</f>
        <v>953</v>
      </c>
      <c r="K382" s="117"/>
      <c r="L382" s="117">
        <v>953</v>
      </c>
      <c r="M382" s="110">
        <f>SUM(N382:O382)</f>
        <v>990</v>
      </c>
      <c r="N382" s="117"/>
      <c r="O382" s="117">
        <v>990</v>
      </c>
    </row>
    <row r="383" spans="1:15" s="104" customFormat="1" ht="94.5">
      <c r="A383" s="106" t="s">
        <v>430</v>
      </c>
      <c r="B383" s="123">
        <v>872</v>
      </c>
      <c r="C383" s="108" t="s">
        <v>782</v>
      </c>
      <c r="D383" s="108" t="s">
        <v>970</v>
      </c>
      <c r="E383" s="102" t="s">
        <v>578</v>
      </c>
      <c r="F383" s="102">
        <v>800</v>
      </c>
      <c r="G383" s="110">
        <f>SUM(H383:I383)</f>
        <v>322.5</v>
      </c>
      <c r="H383" s="117"/>
      <c r="I383" s="117">
        <v>322.5</v>
      </c>
      <c r="J383" s="110">
        <f>SUM(K383:L383)</f>
        <v>274</v>
      </c>
      <c r="K383" s="117"/>
      <c r="L383" s="117">
        <v>274</v>
      </c>
      <c r="M383" s="110">
        <f>SUM(N383:O383)</f>
        <v>258</v>
      </c>
      <c r="N383" s="117"/>
      <c r="O383" s="117">
        <v>258</v>
      </c>
    </row>
    <row r="384" spans="1:15" s="104" customFormat="1" ht="47.25">
      <c r="A384" s="118" t="s">
        <v>44</v>
      </c>
      <c r="B384" s="123">
        <v>872</v>
      </c>
      <c r="C384" s="108" t="s">
        <v>782</v>
      </c>
      <c r="D384" s="108" t="s">
        <v>970</v>
      </c>
      <c r="E384" s="109" t="s">
        <v>339</v>
      </c>
      <c r="F384" s="102"/>
      <c r="G384" s="110">
        <f aca="true" t="shared" si="166" ref="G384:O384">SUM(G385:G386)</f>
        <v>133.4</v>
      </c>
      <c r="H384" s="110">
        <f t="shared" si="166"/>
        <v>7.4</v>
      </c>
      <c r="I384" s="110">
        <f t="shared" si="166"/>
        <v>126</v>
      </c>
      <c r="J384" s="110">
        <f t="shared" si="166"/>
        <v>7.4</v>
      </c>
      <c r="K384" s="110">
        <f t="shared" si="166"/>
        <v>7.4</v>
      </c>
      <c r="L384" s="110">
        <f t="shared" si="166"/>
        <v>0</v>
      </c>
      <c r="M384" s="110">
        <f t="shared" si="166"/>
        <v>0</v>
      </c>
      <c r="N384" s="110">
        <f t="shared" si="166"/>
        <v>0</v>
      </c>
      <c r="O384" s="110">
        <f t="shared" si="166"/>
        <v>0</v>
      </c>
    </row>
    <row r="385" spans="1:15" s="104" customFormat="1" ht="78.75">
      <c r="A385" s="118" t="s">
        <v>983</v>
      </c>
      <c r="B385" s="123">
        <v>872</v>
      </c>
      <c r="C385" s="108" t="s">
        <v>782</v>
      </c>
      <c r="D385" s="108" t="s">
        <v>970</v>
      </c>
      <c r="E385" s="102" t="s">
        <v>982</v>
      </c>
      <c r="F385" s="102" t="s">
        <v>940</v>
      </c>
      <c r="G385" s="110">
        <f>SUM(H385:I385)</f>
        <v>125</v>
      </c>
      <c r="H385" s="110"/>
      <c r="I385" s="110">
        <v>125</v>
      </c>
      <c r="J385" s="110">
        <f>SUM(K385:L385)</f>
        <v>0</v>
      </c>
      <c r="K385" s="110"/>
      <c r="L385" s="110">
        <v>0</v>
      </c>
      <c r="M385" s="110">
        <f>SUM(N385:O385)</f>
        <v>0</v>
      </c>
      <c r="N385" s="110"/>
      <c r="O385" s="110">
        <v>0</v>
      </c>
    </row>
    <row r="386" spans="1:15" s="104" customFormat="1" ht="141.75">
      <c r="A386" s="118" t="s">
        <v>701</v>
      </c>
      <c r="B386" s="123">
        <v>872</v>
      </c>
      <c r="C386" s="108" t="s">
        <v>782</v>
      </c>
      <c r="D386" s="108" t="s">
        <v>970</v>
      </c>
      <c r="E386" s="102" t="s">
        <v>820</v>
      </c>
      <c r="F386" s="102" t="s">
        <v>940</v>
      </c>
      <c r="G386" s="110">
        <f>SUM(H386:I386)</f>
        <v>8.4</v>
      </c>
      <c r="H386" s="110">
        <v>7.4</v>
      </c>
      <c r="I386" s="110">
        <v>1</v>
      </c>
      <c r="J386" s="110">
        <f>SUM(K386:L386)</f>
        <v>7.4</v>
      </c>
      <c r="K386" s="110">
        <v>7.4</v>
      </c>
      <c r="L386" s="110"/>
      <c r="M386" s="110">
        <f>SUM(N386:O386)</f>
        <v>0</v>
      </c>
      <c r="N386" s="110"/>
      <c r="O386" s="110"/>
    </row>
    <row r="387" spans="1:15" s="104" customFormat="1" ht="63">
      <c r="A387" s="118" t="s">
        <v>836</v>
      </c>
      <c r="B387" s="123">
        <v>872</v>
      </c>
      <c r="C387" s="108" t="s">
        <v>782</v>
      </c>
      <c r="D387" s="108" t="s">
        <v>970</v>
      </c>
      <c r="E387" s="135" t="s">
        <v>837</v>
      </c>
      <c r="F387" s="102"/>
      <c r="G387" s="110">
        <f aca="true" t="shared" si="167" ref="G387:O387">G388</f>
        <v>39.3</v>
      </c>
      <c r="H387" s="110">
        <f t="shared" si="167"/>
        <v>0</v>
      </c>
      <c r="I387" s="110">
        <f t="shared" si="167"/>
        <v>39.3</v>
      </c>
      <c r="J387" s="110">
        <f t="shared" si="167"/>
        <v>0</v>
      </c>
      <c r="K387" s="110">
        <f t="shared" si="167"/>
        <v>0</v>
      </c>
      <c r="L387" s="110">
        <f t="shared" si="167"/>
        <v>0</v>
      </c>
      <c r="M387" s="110">
        <f t="shared" si="167"/>
        <v>0</v>
      </c>
      <c r="N387" s="110">
        <f t="shared" si="167"/>
        <v>0</v>
      </c>
      <c r="O387" s="110">
        <f t="shared" si="167"/>
        <v>0</v>
      </c>
    </row>
    <row r="388" spans="1:15" s="104" customFormat="1" ht="63">
      <c r="A388" s="118" t="s">
        <v>1026</v>
      </c>
      <c r="B388" s="123">
        <v>872</v>
      </c>
      <c r="C388" s="108" t="s">
        <v>782</v>
      </c>
      <c r="D388" s="108" t="s">
        <v>970</v>
      </c>
      <c r="E388" s="108" t="s">
        <v>838</v>
      </c>
      <c r="F388" s="102" t="s">
        <v>940</v>
      </c>
      <c r="G388" s="110">
        <f>SUM(H388:I388)</f>
        <v>39.3</v>
      </c>
      <c r="H388" s="117"/>
      <c r="I388" s="117">
        <v>39.3</v>
      </c>
      <c r="J388" s="110">
        <f>SUM(K388:L388)</f>
        <v>0</v>
      </c>
      <c r="K388" s="117"/>
      <c r="L388" s="117"/>
      <c r="M388" s="110">
        <f>SUM(N388:O388)</f>
        <v>0</v>
      </c>
      <c r="N388" s="117"/>
      <c r="O388" s="117"/>
    </row>
    <row r="389" spans="1:15" s="104" customFormat="1" ht="94.5">
      <c r="A389" s="111" t="s">
        <v>213</v>
      </c>
      <c r="B389" s="123">
        <v>872</v>
      </c>
      <c r="C389" s="108" t="s">
        <v>782</v>
      </c>
      <c r="D389" s="108" t="s">
        <v>970</v>
      </c>
      <c r="E389" s="109" t="s">
        <v>45</v>
      </c>
      <c r="F389" s="102"/>
      <c r="G389" s="110">
        <f aca="true" t="shared" si="168" ref="G389:O389">SUM(G390,G394)</f>
        <v>1662.5</v>
      </c>
      <c r="H389" s="110">
        <f t="shared" si="168"/>
        <v>0</v>
      </c>
      <c r="I389" s="110">
        <f t="shared" si="168"/>
        <v>1662.5</v>
      </c>
      <c r="J389" s="110">
        <f t="shared" si="168"/>
        <v>1568</v>
      </c>
      <c r="K389" s="110">
        <f t="shared" si="168"/>
        <v>0</v>
      </c>
      <c r="L389" s="110">
        <f t="shared" si="168"/>
        <v>1568</v>
      </c>
      <c r="M389" s="110">
        <f t="shared" si="168"/>
        <v>1657</v>
      </c>
      <c r="N389" s="110">
        <f t="shared" si="168"/>
        <v>0</v>
      </c>
      <c r="O389" s="110">
        <f t="shared" si="168"/>
        <v>1657</v>
      </c>
    </row>
    <row r="390" spans="1:15" s="104" customFormat="1" ht="94.5">
      <c r="A390" s="111" t="s">
        <v>310</v>
      </c>
      <c r="B390" s="123">
        <v>872</v>
      </c>
      <c r="C390" s="108" t="s">
        <v>782</v>
      </c>
      <c r="D390" s="108" t="s">
        <v>970</v>
      </c>
      <c r="E390" s="109" t="s">
        <v>46</v>
      </c>
      <c r="F390" s="102"/>
      <c r="G390" s="110">
        <f aca="true" t="shared" si="169" ref="G390:O390">SUM(G391:G393)</f>
        <v>1647.5</v>
      </c>
      <c r="H390" s="110">
        <f t="shared" si="169"/>
        <v>0</v>
      </c>
      <c r="I390" s="110">
        <f t="shared" si="169"/>
        <v>1647.5</v>
      </c>
      <c r="J390" s="110">
        <f t="shared" si="169"/>
        <v>1568</v>
      </c>
      <c r="K390" s="110">
        <f t="shared" si="169"/>
        <v>0</v>
      </c>
      <c r="L390" s="110">
        <f t="shared" si="169"/>
        <v>1568</v>
      </c>
      <c r="M390" s="110">
        <f t="shared" si="169"/>
        <v>1657</v>
      </c>
      <c r="N390" s="110">
        <f t="shared" si="169"/>
        <v>0</v>
      </c>
      <c r="O390" s="110">
        <f t="shared" si="169"/>
        <v>1657</v>
      </c>
    </row>
    <row r="391" spans="1:15" s="104" customFormat="1" ht="204.75">
      <c r="A391" s="115" t="s">
        <v>758</v>
      </c>
      <c r="B391" s="123">
        <v>872</v>
      </c>
      <c r="C391" s="108" t="s">
        <v>782</v>
      </c>
      <c r="D391" s="108" t="s">
        <v>970</v>
      </c>
      <c r="E391" s="102" t="s">
        <v>579</v>
      </c>
      <c r="F391" s="113" t="s">
        <v>938</v>
      </c>
      <c r="G391" s="110">
        <f>SUM(H391:I391)</f>
        <v>1561.8</v>
      </c>
      <c r="H391" s="117"/>
      <c r="I391" s="117">
        <v>1561.8</v>
      </c>
      <c r="J391" s="110">
        <f>SUM(K391:L391)</f>
        <v>1565</v>
      </c>
      <c r="K391" s="117"/>
      <c r="L391" s="117">
        <v>1565</v>
      </c>
      <c r="M391" s="110">
        <f>SUM(N391:O391)</f>
        <v>1654</v>
      </c>
      <c r="N391" s="117"/>
      <c r="O391" s="117">
        <v>1654</v>
      </c>
    </row>
    <row r="392" spans="1:15" s="104" customFormat="1" ht="126">
      <c r="A392" s="106" t="s">
        <v>495</v>
      </c>
      <c r="B392" s="123">
        <v>872</v>
      </c>
      <c r="C392" s="108" t="s">
        <v>782</v>
      </c>
      <c r="D392" s="108" t="s">
        <v>970</v>
      </c>
      <c r="E392" s="102" t="s">
        <v>579</v>
      </c>
      <c r="F392" s="113" t="s">
        <v>940</v>
      </c>
      <c r="G392" s="110">
        <f>SUM(H392:I392)</f>
        <v>83.5</v>
      </c>
      <c r="H392" s="117"/>
      <c r="I392" s="117">
        <v>83.5</v>
      </c>
      <c r="J392" s="110">
        <f>SUM(K392:L392)</f>
        <v>0</v>
      </c>
      <c r="K392" s="117"/>
      <c r="L392" s="117"/>
      <c r="M392" s="110">
        <f>SUM(N392:O392)</f>
        <v>0</v>
      </c>
      <c r="N392" s="117"/>
      <c r="O392" s="117"/>
    </row>
    <row r="393" spans="1:15" s="104" customFormat="1" ht="94.5">
      <c r="A393" s="106" t="s">
        <v>496</v>
      </c>
      <c r="B393" s="123">
        <v>872</v>
      </c>
      <c r="C393" s="108" t="s">
        <v>782</v>
      </c>
      <c r="D393" s="108" t="s">
        <v>970</v>
      </c>
      <c r="E393" s="102" t="s">
        <v>579</v>
      </c>
      <c r="F393" s="113" t="s">
        <v>655</v>
      </c>
      <c r="G393" s="110">
        <f>SUM(H393:I393)</f>
        <v>2.2</v>
      </c>
      <c r="H393" s="117"/>
      <c r="I393" s="117">
        <v>2.2</v>
      </c>
      <c r="J393" s="110">
        <f>SUM(K393:L393)</f>
        <v>3</v>
      </c>
      <c r="K393" s="117"/>
      <c r="L393" s="117">
        <v>3</v>
      </c>
      <c r="M393" s="110">
        <f>SUM(N393:O393)</f>
        <v>3</v>
      </c>
      <c r="N393" s="117"/>
      <c r="O393" s="117">
        <v>3</v>
      </c>
    </row>
    <row r="394" spans="1:15" s="104" customFormat="1" ht="63">
      <c r="A394" s="106" t="s">
        <v>836</v>
      </c>
      <c r="B394" s="123">
        <v>872</v>
      </c>
      <c r="C394" s="108" t="s">
        <v>782</v>
      </c>
      <c r="D394" s="108" t="s">
        <v>970</v>
      </c>
      <c r="E394" s="109" t="s">
        <v>839</v>
      </c>
      <c r="F394" s="113"/>
      <c r="G394" s="110">
        <f>SUM(G395:G396)</f>
        <v>15</v>
      </c>
      <c r="H394" s="110">
        <f aca="true" t="shared" si="170" ref="H394:O394">SUM(H395:H396)</f>
        <v>0</v>
      </c>
      <c r="I394" s="110">
        <f t="shared" si="170"/>
        <v>15</v>
      </c>
      <c r="J394" s="110">
        <f t="shared" si="170"/>
        <v>0</v>
      </c>
      <c r="K394" s="110">
        <f t="shared" si="170"/>
        <v>0</v>
      </c>
      <c r="L394" s="110">
        <f t="shared" si="170"/>
        <v>0</v>
      </c>
      <c r="M394" s="110">
        <f t="shared" si="170"/>
        <v>0</v>
      </c>
      <c r="N394" s="110">
        <f t="shared" si="170"/>
        <v>0</v>
      </c>
      <c r="O394" s="110">
        <f t="shared" si="170"/>
        <v>0</v>
      </c>
    </row>
    <row r="395" spans="1:15" s="104" customFormat="1" ht="63">
      <c r="A395" s="106" t="s">
        <v>39</v>
      </c>
      <c r="B395" s="123">
        <v>872</v>
      </c>
      <c r="C395" s="108" t="s">
        <v>782</v>
      </c>
      <c r="D395" s="108" t="s">
        <v>970</v>
      </c>
      <c r="E395" s="102" t="s">
        <v>840</v>
      </c>
      <c r="F395" s="113" t="s">
        <v>940</v>
      </c>
      <c r="G395" s="110">
        <f>SUM(H395:I395)</f>
        <v>11.7</v>
      </c>
      <c r="H395" s="117"/>
      <c r="I395" s="117">
        <v>11.7</v>
      </c>
      <c r="J395" s="110">
        <f>SUM(K395:L395)</f>
        <v>0</v>
      </c>
      <c r="K395" s="117"/>
      <c r="L395" s="117"/>
      <c r="M395" s="110">
        <f>SUM(N395:O395)</f>
        <v>0</v>
      </c>
      <c r="N395" s="117"/>
      <c r="O395" s="117"/>
    </row>
    <row r="396" spans="1:15" s="104" customFormat="1" ht="47.25">
      <c r="A396" s="106" t="s">
        <v>795</v>
      </c>
      <c r="B396" s="123">
        <v>872</v>
      </c>
      <c r="C396" s="108" t="s">
        <v>782</v>
      </c>
      <c r="D396" s="108" t="s">
        <v>970</v>
      </c>
      <c r="E396" s="102" t="s">
        <v>840</v>
      </c>
      <c r="F396" s="113" t="s">
        <v>671</v>
      </c>
      <c r="G396" s="110">
        <f>SUM(H396:I396)</f>
        <v>3.3</v>
      </c>
      <c r="H396" s="117"/>
      <c r="I396" s="117">
        <v>3.3</v>
      </c>
      <c r="J396" s="110">
        <f>SUM(K396:L396)</f>
        <v>0</v>
      </c>
      <c r="K396" s="117"/>
      <c r="L396" s="117"/>
      <c r="M396" s="110">
        <f>SUM(N396:O396)</f>
        <v>0</v>
      </c>
      <c r="N396" s="117"/>
      <c r="O396" s="117"/>
    </row>
    <row r="397" spans="1:15" s="104" customFormat="1" ht="110.25">
      <c r="A397" s="111" t="s">
        <v>202</v>
      </c>
      <c r="B397" s="123">
        <v>872</v>
      </c>
      <c r="C397" s="108" t="s">
        <v>782</v>
      </c>
      <c r="D397" s="108" t="s">
        <v>970</v>
      </c>
      <c r="E397" s="109" t="s">
        <v>497</v>
      </c>
      <c r="F397" s="113"/>
      <c r="G397" s="110">
        <f>SUM(G398,G407,G405)</f>
        <v>37350.8</v>
      </c>
      <c r="H397" s="110">
        <f aca="true" t="shared" si="171" ref="H397:O397">SUM(H398,H407,H405)</f>
        <v>1191</v>
      </c>
      <c r="I397" s="110">
        <f t="shared" si="171"/>
        <v>36159.8</v>
      </c>
      <c r="J397" s="110">
        <f t="shared" si="171"/>
        <v>50964.3</v>
      </c>
      <c r="K397" s="110">
        <f t="shared" si="171"/>
        <v>4709.3</v>
      </c>
      <c r="L397" s="110">
        <f t="shared" si="171"/>
        <v>46255</v>
      </c>
      <c r="M397" s="110">
        <f t="shared" si="171"/>
        <v>43052</v>
      </c>
      <c r="N397" s="110">
        <f t="shared" si="171"/>
        <v>0</v>
      </c>
      <c r="O397" s="110">
        <f t="shared" si="171"/>
        <v>43052</v>
      </c>
    </row>
    <row r="398" spans="1:15" s="104" customFormat="1" ht="94.5">
      <c r="A398" s="111" t="s">
        <v>310</v>
      </c>
      <c r="B398" s="123">
        <v>872</v>
      </c>
      <c r="C398" s="108" t="s">
        <v>782</v>
      </c>
      <c r="D398" s="108" t="s">
        <v>970</v>
      </c>
      <c r="E398" s="109" t="s">
        <v>498</v>
      </c>
      <c r="F398" s="113"/>
      <c r="G398" s="110">
        <f>SUM(G399:G404)</f>
        <v>36440.3</v>
      </c>
      <c r="H398" s="110">
        <f aca="true" t="shared" si="172" ref="H398:O398">SUM(H399:H404)</f>
        <v>1191</v>
      </c>
      <c r="I398" s="110">
        <f t="shared" si="172"/>
        <v>35249.3</v>
      </c>
      <c r="J398" s="110">
        <f t="shared" si="172"/>
        <v>45865</v>
      </c>
      <c r="K398" s="110">
        <f t="shared" si="172"/>
        <v>0</v>
      </c>
      <c r="L398" s="110">
        <f t="shared" si="172"/>
        <v>45865</v>
      </c>
      <c r="M398" s="110">
        <f t="shared" si="172"/>
        <v>43052</v>
      </c>
      <c r="N398" s="110">
        <f t="shared" si="172"/>
        <v>0</v>
      </c>
      <c r="O398" s="110">
        <f t="shared" si="172"/>
        <v>43052</v>
      </c>
    </row>
    <row r="399" spans="1:15" s="104" customFormat="1" ht="204.75">
      <c r="A399" s="115" t="s">
        <v>636</v>
      </c>
      <c r="B399" s="123">
        <v>872</v>
      </c>
      <c r="C399" s="108" t="s">
        <v>782</v>
      </c>
      <c r="D399" s="108" t="s">
        <v>970</v>
      </c>
      <c r="E399" s="102" t="s">
        <v>580</v>
      </c>
      <c r="F399" s="113" t="s">
        <v>938</v>
      </c>
      <c r="G399" s="110">
        <f aca="true" t="shared" si="173" ref="G399:G404">SUM(H399:I399)</f>
        <v>0</v>
      </c>
      <c r="H399" s="110"/>
      <c r="I399" s="110">
        <v>0</v>
      </c>
      <c r="J399" s="110">
        <f>SUM(K399:L399)</f>
        <v>12786</v>
      </c>
      <c r="K399" s="110"/>
      <c r="L399" s="110">
        <v>12786</v>
      </c>
      <c r="M399" s="110">
        <f>SUM(N399:O399)</f>
        <v>13505</v>
      </c>
      <c r="N399" s="110"/>
      <c r="O399" s="110">
        <v>13505</v>
      </c>
    </row>
    <row r="400" spans="1:15" s="104" customFormat="1" ht="126">
      <c r="A400" s="111" t="s">
        <v>429</v>
      </c>
      <c r="B400" s="123">
        <v>872</v>
      </c>
      <c r="C400" s="108" t="s">
        <v>782</v>
      </c>
      <c r="D400" s="108" t="s">
        <v>970</v>
      </c>
      <c r="E400" s="102" t="s">
        <v>580</v>
      </c>
      <c r="F400" s="113" t="s">
        <v>940</v>
      </c>
      <c r="G400" s="110">
        <f t="shared" si="173"/>
        <v>0</v>
      </c>
      <c r="H400" s="110"/>
      <c r="I400" s="110">
        <v>0</v>
      </c>
      <c r="J400" s="110">
        <f>SUM(K400:L400)</f>
        <v>4835</v>
      </c>
      <c r="K400" s="110"/>
      <c r="L400" s="110">
        <v>4835</v>
      </c>
      <c r="M400" s="110">
        <f>SUM(N400:O400)</f>
        <v>0</v>
      </c>
      <c r="N400" s="110"/>
      <c r="O400" s="110"/>
    </row>
    <row r="401" spans="1:15" s="104" customFormat="1" ht="94.5">
      <c r="A401" s="106" t="s">
        <v>496</v>
      </c>
      <c r="B401" s="123">
        <v>872</v>
      </c>
      <c r="C401" s="108" t="s">
        <v>782</v>
      </c>
      <c r="D401" s="108" t="s">
        <v>970</v>
      </c>
      <c r="E401" s="102" t="s">
        <v>580</v>
      </c>
      <c r="F401" s="113" t="s">
        <v>655</v>
      </c>
      <c r="G401" s="110">
        <f t="shared" si="173"/>
        <v>0</v>
      </c>
      <c r="H401" s="110"/>
      <c r="I401" s="110">
        <v>0</v>
      </c>
      <c r="J401" s="110">
        <f>SUM(K401:L401)</f>
        <v>206</v>
      </c>
      <c r="K401" s="110"/>
      <c r="L401" s="110">
        <v>206</v>
      </c>
      <c r="M401" s="110">
        <f>SUM(N401:O401)</f>
        <v>0</v>
      </c>
      <c r="N401" s="110"/>
      <c r="O401" s="110"/>
    </row>
    <row r="402" spans="1:15" s="104" customFormat="1" ht="141.75">
      <c r="A402" s="106" t="s">
        <v>650</v>
      </c>
      <c r="B402" s="123">
        <v>872</v>
      </c>
      <c r="C402" s="108" t="s">
        <v>782</v>
      </c>
      <c r="D402" s="108" t="s">
        <v>970</v>
      </c>
      <c r="E402" s="102" t="s">
        <v>580</v>
      </c>
      <c r="F402" s="102">
        <v>600</v>
      </c>
      <c r="G402" s="147">
        <f t="shared" si="173"/>
        <v>32471.3</v>
      </c>
      <c r="H402" s="117"/>
      <c r="I402" s="117">
        <v>32471.3</v>
      </c>
      <c r="J402" s="147">
        <f>SUM(K402:L402)</f>
        <v>28038</v>
      </c>
      <c r="K402" s="117"/>
      <c r="L402" s="117">
        <v>28038</v>
      </c>
      <c r="M402" s="147">
        <f>SUM(N402:O402)</f>
        <v>29547</v>
      </c>
      <c r="N402" s="117"/>
      <c r="O402" s="117">
        <v>29547</v>
      </c>
    </row>
    <row r="403" spans="1:15" s="104" customFormat="1" ht="126">
      <c r="A403" s="106" t="s">
        <v>544</v>
      </c>
      <c r="B403" s="123">
        <v>872</v>
      </c>
      <c r="C403" s="108" t="s">
        <v>782</v>
      </c>
      <c r="D403" s="108" t="s">
        <v>970</v>
      </c>
      <c r="E403" s="102" t="s">
        <v>542</v>
      </c>
      <c r="F403" s="102" t="s">
        <v>667</v>
      </c>
      <c r="G403" s="147">
        <f t="shared" si="173"/>
        <v>2778</v>
      </c>
      <c r="H403" s="117"/>
      <c r="I403" s="117">
        <v>2778</v>
      </c>
      <c r="J403" s="147"/>
      <c r="K403" s="117"/>
      <c r="L403" s="117"/>
      <c r="M403" s="147"/>
      <c r="N403" s="117"/>
      <c r="O403" s="117"/>
    </row>
    <row r="404" spans="1:15" s="104" customFormat="1" ht="110.25">
      <c r="A404" s="106" t="s">
        <v>432</v>
      </c>
      <c r="B404" s="123">
        <v>872</v>
      </c>
      <c r="C404" s="108" t="s">
        <v>782</v>
      </c>
      <c r="D404" s="108" t="s">
        <v>970</v>
      </c>
      <c r="E404" s="102" t="s">
        <v>822</v>
      </c>
      <c r="F404" s="113" t="s">
        <v>667</v>
      </c>
      <c r="G404" s="110">
        <f t="shared" si="173"/>
        <v>1191</v>
      </c>
      <c r="H404" s="117">
        <v>1191</v>
      </c>
      <c r="I404" s="117"/>
      <c r="J404" s="110">
        <f>SUM(K404:L404)</f>
        <v>0</v>
      </c>
      <c r="K404" s="117"/>
      <c r="L404" s="117"/>
      <c r="M404" s="110">
        <f>SUM(N404:O404)</f>
        <v>0</v>
      </c>
      <c r="N404" s="117"/>
      <c r="O404" s="117"/>
    </row>
    <row r="405" spans="1:15" s="104" customFormat="1" ht="15.75">
      <c r="A405" s="166" t="s">
        <v>420</v>
      </c>
      <c r="B405" s="123">
        <v>872</v>
      </c>
      <c r="C405" s="108" t="s">
        <v>782</v>
      </c>
      <c r="D405" s="108" t="s">
        <v>970</v>
      </c>
      <c r="E405" s="109" t="s">
        <v>419</v>
      </c>
      <c r="F405" s="113"/>
      <c r="G405" s="110">
        <f>G406</f>
        <v>0</v>
      </c>
      <c r="H405" s="110">
        <f aca="true" t="shared" si="174" ref="H405:O405">H406</f>
        <v>0</v>
      </c>
      <c r="I405" s="110">
        <f t="shared" si="174"/>
        <v>0</v>
      </c>
      <c r="J405" s="110">
        <f t="shared" si="174"/>
        <v>4709.3</v>
      </c>
      <c r="K405" s="110">
        <f t="shared" si="174"/>
        <v>4709.3</v>
      </c>
      <c r="L405" s="110">
        <f t="shared" si="174"/>
        <v>0</v>
      </c>
      <c r="M405" s="110">
        <f t="shared" si="174"/>
        <v>0</v>
      </c>
      <c r="N405" s="110">
        <f t="shared" si="174"/>
        <v>0</v>
      </c>
      <c r="O405" s="110">
        <f t="shared" si="174"/>
        <v>0</v>
      </c>
    </row>
    <row r="406" spans="1:15" s="104" customFormat="1" ht="141.75">
      <c r="A406" s="133" t="s">
        <v>421</v>
      </c>
      <c r="B406" s="123">
        <v>872</v>
      </c>
      <c r="C406" s="108" t="s">
        <v>782</v>
      </c>
      <c r="D406" s="108" t="s">
        <v>970</v>
      </c>
      <c r="E406" s="109" t="s">
        <v>418</v>
      </c>
      <c r="F406" s="113" t="s">
        <v>940</v>
      </c>
      <c r="G406" s="110">
        <f>SUM(H406:I406)</f>
        <v>0</v>
      </c>
      <c r="H406" s="117"/>
      <c r="I406" s="117"/>
      <c r="J406" s="110">
        <f>SUM(K406:L406)</f>
        <v>4709.3</v>
      </c>
      <c r="K406" s="117">
        <v>4709.3</v>
      </c>
      <c r="L406" s="117"/>
      <c r="M406" s="110">
        <f>SUM(N406:O406)</f>
        <v>0</v>
      </c>
      <c r="N406" s="117"/>
      <c r="O406" s="117"/>
    </row>
    <row r="407" spans="1:15" s="104" customFormat="1" ht="63">
      <c r="A407" s="106" t="s">
        <v>836</v>
      </c>
      <c r="B407" s="123">
        <v>872</v>
      </c>
      <c r="C407" s="108" t="s">
        <v>782</v>
      </c>
      <c r="D407" s="108" t="s">
        <v>970</v>
      </c>
      <c r="E407" s="109" t="s">
        <v>841</v>
      </c>
      <c r="F407" s="102"/>
      <c r="G407" s="147">
        <f>SUM(G408:G409)</f>
        <v>910.5</v>
      </c>
      <c r="H407" s="147">
        <f aca="true" t="shared" si="175" ref="H407:O407">SUM(H408:H409)</f>
        <v>0</v>
      </c>
      <c r="I407" s="147">
        <f t="shared" si="175"/>
        <v>910.5</v>
      </c>
      <c r="J407" s="147">
        <f t="shared" si="175"/>
        <v>390</v>
      </c>
      <c r="K407" s="147">
        <f t="shared" si="175"/>
        <v>0</v>
      </c>
      <c r="L407" s="147">
        <f t="shared" si="175"/>
        <v>390</v>
      </c>
      <c r="M407" s="147">
        <f t="shared" si="175"/>
        <v>0</v>
      </c>
      <c r="N407" s="147">
        <f t="shared" si="175"/>
        <v>0</v>
      </c>
      <c r="O407" s="147">
        <f t="shared" si="175"/>
        <v>0</v>
      </c>
    </row>
    <row r="408" spans="1:15" s="104" customFormat="1" ht="63">
      <c r="A408" s="106" t="s">
        <v>1026</v>
      </c>
      <c r="B408" s="123">
        <v>872</v>
      </c>
      <c r="C408" s="108" t="s">
        <v>782</v>
      </c>
      <c r="D408" s="108" t="s">
        <v>970</v>
      </c>
      <c r="E408" s="102" t="s">
        <v>842</v>
      </c>
      <c r="F408" s="102" t="s">
        <v>940</v>
      </c>
      <c r="G408" s="147">
        <f>SUM(H408:I408)</f>
        <v>0</v>
      </c>
      <c r="H408" s="147"/>
      <c r="I408" s="147">
        <v>0</v>
      </c>
      <c r="J408" s="147">
        <f>SUM(K408:L408)</f>
        <v>390</v>
      </c>
      <c r="K408" s="147"/>
      <c r="L408" s="147">
        <v>390</v>
      </c>
      <c r="M408" s="147">
        <f>SUM(N408:O408)</f>
        <v>0</v>
      </c>
      <c r="N408" s="147"/>
      <c r="O408" s="147">
        <v>0</v>
      </c>
    </row>
    <row r="409" spans="1:15" s="104" customFormat="1" ht="78.75">
      <c r="A409" s="106" t="s">
        <v>772</v>
      </c>
      <c r="B409" s="123">
        <v>872</v>
      </c>
      <c r="C409" s="108" t="s">
        <v>782</v>
      </c>
      <c r="D409" s="108" t="s">
        <v>970</v>
      </c>
      <c r="E409" s="102" t="s">
        <v>842</v>
      </c>
      <c r="F409" s="102">
        <v>600</v>
      </c>
      <c r="G409" s="147">
        <f>SUM(H409:I409)</f>
        <v>910.5</v>
      </c>
      <c r="H409" s="117"/>
      <c r="I409" s="117">
        <v>910.5</v>
      </c>
      <c r="J409" s="147">
        <f>SUM(K409:L409)</f>
        <v>0</v>
      </c>
      <c r="K409" s="117"/>
      <c r="L409" s="117"/>
      <c r="M409" s="147">
        <f>SUM(N409:O409)</f>
        <v>0</v>
      </c>
      <c r="N409" s="117"/>
      <c r="O409" s="117"/>
    </row>
    <row r="410" spans="1:15" s="104" customFormat="1" ht="110.25">
      <c r="A410" s="106" t="s">
        <v>230</v>
      </c>
      <c r="B410" s="123">
        <v>872</v>
      </c>
      <c r="C410" s="108" t="s">
        <v>782</v>
      </c>
      <c r="D410" s="108" t="s">
        <v>970</v>
      </c>
      <c r="E410" s="109" t="s">
        <v>1025</v>
      </c>
      <c r="F410" s="102"/>
      <c r="G410" s="147">
        <f>G411</f>
        <v>133.6</v>
      </c>
      <c r="H410" s="147">
        <f aca="true" t="shared" si="176" ref="H410:O410">H411</f>
        <v>126.6</v>
      </c>
      <c r="I410" s="147">
        <f t="shared" si="176"/>
        <v>7</v>
      </c>
      <c r="J410" s="147">
        <f t="shared" si="176"/>
        <v>0</v>
      </c>
      <c r="K410" s="147">
        <f t="shared" si="176"/>
        <v>0</v>
      </c>
      <c r="L410" s="147">
        <f t="shared" si="176"/>
        <v>0</v>
      </c>
      <c r="M410" s="147">
        <f t="shared" si="176"/>
        <v>0</v>
      </c>
      <c r="N410" s="147">
        <f t="shared" si="176"/>
        <v>0</v>
      </c>
      <c r="O410" s="147">
        <f t="shared" si="176"/>
        <v>0</v>
      </c>
    </row>
    <row r="411" spans="1:15" s="104" customFormat="1" ht="47.25">
      <c r="A411" s="106" t="s">
        <v>48</v>
      </c>
      <c r="B411" s="123">
        <v>872</v>
      </c>
      <c r="C411" s="108" t="s">
        <v>782</v>
      </c>
      <c r="D411" s="108" t="s">
        <v>970</v>
      </c>
      <c r="E411" s="109" t="s">
        <v>333</v>
      </c>
      <c r="F411" s="102"/>
      <c r="G411" s="147">
        <f>SUM(G412:G413)</f>
        <v>133.6</v>
      </c>
      <c r="H411" s="147">
        <f aca="true" t="shared" si="177" ref="H411:O411">SUM(H412:H413)</f>
        <v>126.6</v>
      </c>
      <c r="I411" s="147">
        <f t="shared" si="177"/>
        <v>7</v>
      </c>
      <c r="J411" s="147">
        <f t="shared" si="177"/>
        <v>0</v>
      </c>
      <c r="K411" s="147">
        <f t="shared" si="177"/>
        <v>0</v>
      </c>
      <c r="L411" s="147">
        <f t="shared" si="177"/>
        <v>0</v>
      </c>
      <c r="M411" s="147">
        <f t="shared" si="177"/>
        <v>0</v>
      </c>
      <c r="N411" s="147">
        <f t="shared" si="177"/>
        <v>0</v>
      </c>
      <c r="O411" s="147">
        <f t="shared" si="177"/>
        <v>0</v>
      </c>
    </row>
    <row r="412" spans="1:15" s="104" customFormat="1" ht="126">
      <c r="A412" s="106" t="s">
        <v>49</v>
      </c>
      <c r="B412" s="123">
        <v>872</v>
      </c>
      <c r="C412" s="108" t="s">
        <v>782</v>
      </c>
      <c r="D412" s="108" t="s">
        <v>970</v>
      </c>
      <c r="E412" s="102" t="s">
        <v>92</v>
      </c>
      <c r="F412" s="102" t="s">
        <v>940</v>
      </c>
      <c r="G412" s="147">
        <f>SUM(H412:I412)</f>
        <v>0</v>
      </c>
      <c r="H412" s="117"/>
      <c r="I412" s="117"/>
      <c r="J412" s="147">
        <f>SUM(K412:L412)</f>
        <v>0</v>
      </c>
      <c r="K412" s="117"/>
      <c r="L412" s="117"/>
      <c r="M412" s="147">
        <f>SUM(N412:O412)</f>
        <v>0</v>
      </c>
      <c r="N412" s="117"/>
      <c r="O412" s="117"/>
    </row>
    <row r="413" spans="1:15" s="104" customFormat="1" ht="110.25">
      <c r="A413" s="106" t="s">
        <v>93</v>
      </c>
      <c r="B413" s="123">
        <v>872</v>
      </c>
      <c r="C413" s="108" t="s">
        <v>782</v>
      </c>
      <c r="D413" s="108" t="s">
        <v>970</v>
      </c>
      <c r="E413" s="102" t="s">
        <v>86</v>
      </c>
      <c r="F413" s="102" t="s">
        <v>940</v>
      </c>
      <c r="G413" s="147">
        <f>SUM(H413:I413)</f>
        <v>133.6</v>
      </c>
      <c r="H413" s="117">
        <v>126.6</v>
      </c>
      <c r="I413" s="117">
        <v>7</v>
      </c>
      <c r="J413" s="147">
        <f>SUM(K413:L413)</f>
        <v>0</v>
      </c>
      <c r="K413" s="117"/>
      <c r="L413" s="117"/>
      <c r="M413" s="147">
        <f>SUM(N413:O413)</f>
        <v>0</v>
      </c>
      <c r="N413" s="117"/>
      <c r="O413" s="117"/>
    </row>
    <row r="414" spans="1:15" s="104" customFormat="1" ht="31.5">
      <c r="A414" s="90" t="s">
        <v>867</v>
      </c>
      <c r="B414" s="100" t="s">
        <v>864</v>
      </c>
      <c r="C414" s="101" t="s">
        <v>782</v>
      </c>
      <c r="D414" s="101" t="s">
        <v>971</v>
      </c>
      <c r="E414" s="102"/>
      <c r="F414" s="102"/>
      <c r="G414" s="103">
        <f aca="true" t="shared" si="178" ref="G414:O415">G415</f>
        <v>14562.1</v>
      </c>
      <c r="H414" s="103">
        <f t="shared" si="178"/>
        <v>0</v>
      </c>
      <c r="I414" s="103">
        <f t="shared" si="178"/>
        <v>14562.1</v>
      </c>
      <c r="J414" s="103">
        <f t="shared" si="178"/>
        <v>14445</v>
      </c>
      <c r="K414" s="103">
        <f t="shared" si="178"/>
        <v>0</v>
      </c>
      <c r="L414" s="103">
        <f t="shared" si="178"/>
        <v>14445</v>
      </c>
      <c r="M414" s="103">
        <f t="shared" si="178"/>
        <v>15008</v>
      </c>
      <c r="N414" s="103">
        <f t="shared" si="178"/>
        <v>0</v>
      </c>
      <c r="O414" s="103">
        <f t="shared" si="178"/>
        <v>15008</v>
      </c>
    </row>
    <row r="415" spans="1:15" s="104" customFormat="1" ht="63">
      <c r="A415" s="111" t="s">
        <v>201</v>
      </c>
      <c r="B415" s="113" t="s">
        <v>864</v>
      </c>
      <c r="C415" s="108" t="s">
        <v>782</v>
      </c>
      <c r="D415" s="108" t="s">
        <v>971</v>
      </c>
      <c r="E415" s="109" t="s">
        <v>336</v>
      </c>
      <c r="F415" s="102"/>
      <c r="G415" s="110">
        <f t="shared" si="178"/>
        <v>14562.1</v>
      </c>
      <c r="H415" s="110">
        <f t="shared" si="178"/>
        <v>0</v>
      </c>
      <c r="I415" s="110">
        <f t="shared" si="178"/>
        <v>14562.1</v>
      </c>
      <c r="J415" s="110">
        <f t="shared" si="178"/>
        <v>14445</v>
      </c>
      <c r="K415" s="110">
        <f t="shared" si="178"/>
        <v>0</v>
      </c>
      <c r="L415" s="110">
        <f t="shared" si="178"/>
        <v>14445</v>
      </c>
      <c r="M415" s="110">
        <f t="shared" si="178"/>
        <v>15008</v>
      </c>
      <c r="N415" s="110">
        <f t="shared" si="178"/>
        <v>0</v>
      </c>
      <c r="O415" s="110">
        <f t="shared" si="178"/>
        <v>15008</v>
      </c>
    </row>
    <row r="416" spans="1:15" s="104" customFormat="1" ht="110.25">
      <c r="A416" s="111" t="s">
        <v>214</v>
      </c>
      <c r="B416" s="113" t="s">
        <v>864</v>
      </c>
      <c r="C416" s="108" t="s">
        <v>782</v>
      </c>
      <c r="D416" s="108" t="s">
        <v>971</v>
      </c>
      <c r="E416" s="109" t="s">
        <v>1025</v>
      </c>
      <c r="F416" s="102"/>
      <c r="G416" s="110">
        <f aca="true" t="shared" si="179" ref="G416:O416">SUM(G417,G419)</f>
        <v>14562.1</v>
      </c>
      <c r="H416" s="110">
        <f t="shared" si="179"/>
        <v>0</v>
      </c>
      <c r="I416" s="110">
        <f t="shared" si="179"/>
        <v>14562.1</v>
      </c>
      <c r="J416" s="110">
        <f t="shared" si="179"/>
        <v>14445</v>
      </c>
      <c r="K416" s="110">
        <f t="shared" si="179"/>
        <v>0</v>
      </c>
      <c r="L416" s="110">
        <f t="shared" si="179"/>
        <v>14445</v>
      </c>
      <c r="M416" s="110">
        <f t="shared" si="179"/>
        <v>15008</v>
      </c>
      <c r="N416" s="110">
        <f t="shared" si="179"/>
        <v>0</v>
      </c>
      <c r="O416" s="110">
        <f t="shared" si="179"/>
        <v>15008</v>
      </c>
    </row>
    <row r="417" spans="1:15" s="104" customFormat="1" ht="47.25">
      <c r="A417" s="111" t="s">
        <v>41</v>
      </c>
      <c r="B417" s="113" t="s">
        <v>864</v>
      </c>
      <c r="C417" s="108" t="s">
        <v>782</v>
      </c>
      <c r="D417" s="108" t="s">
        <v>971</v>
      </c>
      <c r="E417" s="109" t="s">
        <v>947</v>
      </c>
      <c r="F417" s="102"/>
      <c r="G417" s="110">
        <f aca="true" t="shared" si="180" ref="G417:O417">G418</f>
        <v>1934</v>
      </c>
      <c r="H417" s="110">
        <f t="shared" si="180"/>
        <v>0</v>
      </c>
      <c r="I417" s="110">
        <f t="shared" si="180"/>
        <v>1934</v>
      </c>
      <c r="J417" s="110">
        <f t="shared" si="180"/>
        <v>2420</v>
      </c>
      <c r="K417" s="110">
        <f t="shared" si="180"/>
        <v>0</v>
      </c>
      <c r="L417" s="110">
        <f t="shared" si="180"/>
        <v>2420</v>
      </c>
      <c r="M417" s="110">
        <f t="shared" si="180"/>
        <v>2514</v>
      </c>
      <c r="N417" s="110">
        <f t="shared" si="180"/>
        <v>0</v>
      </c>
      <c r="O417" s="110">
        <f t="shared" si="180"/>
        <v>2514</v>
      </c>
    </row>
    <row r="418" spans="1:15" s="104" customFormat="1" ht="173.25">
      <c r="A418" s="106" t="s">
        <v>699</v>
      </c>
      <c r="B418" s="113" t="s">
        <v>864</v>
      </c>
      <c r="C418" s="108" t="s">
        <v>782</v>
      </c>
      <c r="D418" s="108" t="s">
        <v>971</v>
      </c>
      <c r="E418" s="102" t="s">
        <v>582</v>
      </c>
      <c r="F418" s="102">
        <v>100</v>
      </c>
      <c r="G418" s="110">
        <f>SUM(H418:I418)</f>
        <v>1934</v>
      </c>
      <c r="H418" s="117"/>
      <c r="I418" s="117">
        <v>1934</v>
      </c>
      <c r="J418" s="110">
        <f>SUM(K418:L418)</f>
        <v>2420</v>
      </c>
      <c r="K418" s="117"/>
      <c r="L418" s="117">
        <v>2420</v>
      </c>
      <c r="M418" s="110">
        <f>SUM(N418:O418)</f>
        <v>2514</v>
      </c>
      <c r="N418" s="117"/>
      <c r="O418" s="117">
        <v>2514</v>
      </c>
    </row>
    <row r="419" spans="1:15" s="104" customFormat="1" ht="94.5">
      <c r="A419" s="111" t="s">
        <v>310</v>
      </c>
      <c r="B419" s="113" t="s">
        <v>864</v>
      </c>
      <c r="C419" s="108" t="s">
        <v>782</v>
      </c>
      <c r="D419" s="108" t="s">
        <v>971</v>
      </c>
      <c r="E419" s="109" t="s">
        <v>948</v>
      </c>
      <c r="F419" s="102"/>
      <c r="G419" s="110">
        <f aca="true" t="shared" si="181" ref="G419:O419">SUM(G420:G425)</f>
        <v>12628.1</v>
      </c>
      <c r="H419" s="110">
        <f t="shared" si="181"/>
        <v>0</v>
      </c>
      <c r="I419" s="110">
        <f t="shared" si="181"/>
        <v>12628.1</v>
      </c>
      <c r="J419" s="110">
        <f t="shared" si="181"/>
        <v>12025</v>
      </c>
      <c r="K419" s="110">
        <f t="shared" si="181"/>
        <v>0</v>
      </c>
      <c r="L419" s="110">
        <f t="shared" si="181"/>
        <v>12025</v>
      </c>
      <c r="M419" s="110">
        <f t="shared" si="181"/>
        <v>12494</v>
      </c>
      <c r="N419" s="110">
        <f t="shared" si="181"/>
        <v>0</v>
      </c>
      <c r="O419" s="110">
        <f t="shared" si="181"/>
        <v>12494</v>
      </c>
    </row>
    <row r="420" spans="1:15" s="104" customFormat="1" ht="204.75">
      <c r="A420" s="115" t="s">
        <v>428</v>
      </c>
      <c r="B420" s="113" t="s">
        <v>864</v>
      </c>
      <c r="C420" s="108" t="s">
        <v>782</v>
      </c>
      <c r="D420" s="108" t="s">
        <v>971</v>
      </c>
      <c r="E420" s="102" t="s">
        <v>583</v>
      </c>
      <c r="F420" s="102">
        <v>100</v>
      </c>
      <c r="G420" s="110">
        <f aca="true" t="shared" si="182" ref="G420:G425">SUM(H420:I420)</f>
        <v>10386.6</v>
      </c>
      <c r="H420" s="117"/>
      <c r="I420" s="117">
        <v>10386.6</v>
      </c>
      <c r="J420" s="110">
        <f aca="true" t="shared" si="183" ref="J420:J425">SUM(K420:L420)</f>
        <v>8995</v>
      </c>
      <c r="K420" s="117"/>
      <c r="L420" s="117">
        <v>8995</v>
      </c>
      <c r="M420" s="110">
        <f aca="true" t="shared" si="184" ref="M420:M425">SUM(N420:O420)</f>
        <v>9346</v>
      </c>
      <c r="N420" s="117"/>
      <c r="O420" s="117">
        <v>9346</v>
      </c>
    </row>
    <row r="421" spans="1:15" s="104" customFormat="1" ht="126">
      <c r="A421" s="106" t="s">
        <v>429</v>
      </c>
      <c r="B421" s="113" t="s">
        <v>864</v>
      </c>
      <c r="C421" s="108" t="s">
        <v>782</v>
      </c>
      <c r="D421" s="108" t="s">
        <v>971</v>
      </c>
      <c r="E421" s="102" t="s">
        <v>583</v>
      </c>
      <c r="F421" s="102">
        <v>200</v>
      </c>
      <c r="G421" s="110">
        <f t="shared" si="182"/>
        <v>787.9</v>
      </c>
      <c r="H421" s="117"/>
      <c r="I421" s="117">
        <v>787.9</v>
      </c>
      <c r="J421" s="110">
        <f t="shared" si="183"/>
        <v>0</v>
      </c>
      <c r="K421" s="117"/>
      <c r="L421" s="117"/>
      <c r="M421" s="110">
        <f t="shared" si="184"/>
        <v>0</v>
      </c>
      <c r="N421" s="117"/>
      <c r="O421" s="117"/>
    </row>
    <row r="422" spans="1:15" s="104" customFormat="1" ht="110.25">
      <c r="A422" s="106" t="s">
        <v>984</v>
      </c>
      <c r="B422" s="113" t="s">
        <v>864</v>
      </c>
      <c r="C422" s="108" t="s">
        <v>782</v>
      </c>
      <c r="D422" s="108" t="s">
        <v>971</v>
      </c>
      <c r="E422" s="102" t="s">
        <v>583</v>
      </c>
      <c r="F422" s="102" t="s">
        <v>671</v>
      </c>
      <c r="G422" s="110">
        <f t="shared" si="182"/>
        <v>0</v>
      </c>
      <c r="H422" s="117"/>
      <c r="I422" s="117"/>
      <c r="J422" s="110">
        <f t="shared" si="183"/>
        <v>0</v>
      </c>
      <c r="K422" s="117"/>
      <c r="L422" s="117"/>
      <c r="M422" s="110">
        <f t="shared" si="184"/>
        <v>0</v>
      </c>
      <c r="N422" s="117"/>
      <c r="O422" s="117"/>
    </row>
    <row r="423" spans="1:15" s="104" customFormat="1" ht="94.5">
      <c r="A423" s="106" t="s">
        <v>430</v>
      </c>
      <c r="B423" s="113" t="s">
        <v>864</v>
      </c>
      <c r="C423" s="108" t="s">
        <v>782</v>
      </c>
      <c r="D423" s="108" t="s">
        <v>971</v>
      </c>
      <c r="E423" s="102" t="s">
        <v>583</v>
      </c>
      <c r="F423" s="102">
        <v>800</v>
      </c>
      <c r="G423" s="110">
        <f t="shared" si="182"/>
        <v>24.1</v>
      </c>
      <c r="H423" s="117"/>
      <c r="I423" s="117">
        <v>24.1</v>
      </c>
      <c r="J423" s="110">
        <f t="shared" si="183"/>
        <v>0</v>
      </c>
      <c r="K423" s="117"/>
      <c r="L423" s="117"/>
      <c r="M423" s="110">
        <f t="shared" si="184"/>
        <v>0</v>
      </c>
      <c r="N423" s="117"/>
      <c r="O423" s="117"/>
    </row>
    <row r="424" spans="1:15" s="104" customFormat="1" ht="204.75">
      <c r="A424" s="115" t="s">
        <v>652</v>
      </c>
      <c r="B424" s="113" t="s">
        <v>864</v>
      </c>
      <c r="C424" s="108" t="s">
        <v>782</v>
      </c>
      <c r="D424" s="108" t="s">
        <v>971</v>
      </c>
      <c r="E424" s="102" t="s">
        <v>584</v>
      </c>
      <c r="F424" s="102">
        <v>100</v>
      </c>
      <c r="G424" s="110">
        <f t="shared" si="182"/>
        <v>1429.5</v>
      </c>
      <c r="H424" s="117"/>
      <c r="I424" s="117">
        <v>1429.5</v>
      </c>
      <c r="J424" s="110">
        <f t="shared" si="183"/>
        <v>3030</v>
      </c>
      <c r="K424" s="117"/>
      <c r="L424" s="117">
        <v>3030</v>
      </c>
      <c r="M424" s="110">
        <f t="shared" si="184"/>
        <v>3148</v>
      </c>
      <c r="N424" s="117"/>
      <c r="O424" s="117">
        <v>3148</v>
      </c>
    </row>
    <row r="425" spans="1:15" s="104" customFormat="1" ht="126">
      <c r="A425" s="106" t="s">
        <v>776</v>
      </c>
      <c r="B425" s="113" t="s">
        <v>864</v>
      </c>
      <c r="C425" s="108" t="s">
        <v>782</v>
      </c>
      <c r="D425" s="108" t="s">
        <v>971</v>
      </c>
      <c r="E425" s="102" t="s">
        <v>584</v>
      </c>
      <c r="F425" s="102">
        <v>200</v>
      </c>
      <c r="G425" s="110">
        <f t="shared" si="182"/>
        <v>0</v>
      </c>
      <c r="H425" s="117"/>
      <c r="I425" s="117">
        <v>0</v>
      </c>
      <c r="J425" s="110">
        <f t="shared" si="183"/>
        <v>0</v>
      </c>
      <c r="K425" s="117"/>
      <c r="L425" s="117">
        <v>0</v>
      </c>
      <c r="M425" s="110">
        <f t="shared" si="184"/>
        <v>0</v>
      </c>
      <c r="N425" s="117"/>
      <c r="O425" s="117">
        <v>0</v>
      </c>
    </row>
    <row r="426" spans="1:15" s="119" customFormat="1" ht="15.75">
      <c r="A426" s="90" t="s">
        <v>668</v>
      </c>
      <c r="B426" s="100" t="s">
        <v>864</v>
      </c>
      <c r="C426" s="105" t="s">
        <v>673</v>
      </c>
      <c r="D426" s="101"/>
      <c r="E426" s="105"/>
      <c r="F426" s="105"/>
      <c r="G426" s="103">
        <f>SUM(G427,)</f>
        <v>550</v>
      </c>
      <c r="H426" s="103">
        <f aca="true" t="shared" si="185" ref="H426:O426">SUM(H427,)</f>
        <v>271</v>
      </c>
      <c r="I426" s="103">
        <f t="shared" si="185"/>
        <v>279</v>
      </c>
      <c r="J426" s="103">
        <f t="shared" si="185"/>
        <v>641</v>
      </c>
      <c r="K426" s="103">
        <f t="shared" si="185"/>
        <v>282</v>
      </c>
      <c r="L426" s="103">
        <f t="shared" si="185"/>
        <v>359</v>
      </c>
      <c r="M426" s="103">
        <f t="shared" si="185"/>
        <v>661</v>
      </c>
      <c r="N426" s="103">
        <f t="shared" si="185"/>
        <v>293</v>
      </c>
      <c r="O426" s="103">
        <f t="shared" si="185"/>
        <v>368</v>
      </c>
    </row>
    <row r="427" spans="1:15" s="119" customFormat="1" ht="31.5">
      <c r="A427" s="90" t="s">
        <v>669</v>
      </c>
      <c r="B427" s="100" t="s">
        <v>864</v>
      </c>
      <c r="C427" s="105" t="s">
        <v>673</v>
      </c>
      <c r="D427" s="105" t="s">
        <v>780</v>
      </c>
      <c r="E427" s="105"/>
      <c r="F427" s="105"/>
      <c r="G427" s="103">
        <f>SUM(G428,G432)</f>
        <v>550</v>
      </c>
      <c r="H427" s="103">
        <f aca="true" t="shared" si="186" ref="H427:O427">SUM(H428,H432)</f>
        <v>271</v>
      </c>
      <c r="I427" s="103">
        <f t="shared" si="186"/>
        <v>279</v>
      </c>
      <c r="J427" s="103">
        <f t="shared" si="186"/>
        <v>641</v>
      </c>
      <c r="K427" s="103">
        <f t="shared" si="186"/>
        <v>282</v>
      </c>
      <c r="L427" s="103">
        <f t="shared" si="186"/>
        <v>359</v>
      </c>
      <c r="M427" s="103">
        <f t="shared" si="186"/>
        <v>661</v>
      </c>
      <c r="N427" s="103">
        <f t="shared" si="186"/>
        <v>293</v>
      </c>
      <c r="O427" s="103">
        <f t="shared" si="186"/>
        <v>368</v>
      </c>
    </row>
    <row r="428" spans="1:15" s="104" customFormat="1" ht="63">
      <c r="A428" s="106" t="s">
        <v>197</v>
      </c>
      <c r="B428" s="113" t="s">
        <v>864</v>
      </c>
      <c r="C428" s="102" t="s">
        <v>673</v>
      </c>
      <c r="D428" s="102" t="s">
        <v>780</v>
      </c>
      <c r="E428" s="109" t="s">
        <v>557</v>
      </c>
      <c r="F428" s="102"/>
      <c r="G428" s="110">
        <f>G429</f>
        <v>271</v>
      </c>
      <c r="H428" s="110">
        <f aca="true" t="shared" si="187" ref="H428:O430">H429</f>
        <v>271</v>
      </c>
      <c r="I428" s="110">
        <f t="shared" si="187"/>
        <v>0</v>
      </c>
      <c r="J428" s="110">
        <f t="shared" si="187"/>
        <v>282</v>
      </c>
      <c r="K428" s="110">
        <f t="shared" si="187"/>
        <v>282</v>
      </c>
      <c r="L428" s="110">
        <f t="shared" si="187"/>
        <v>0</v>
      </c>
      <c r="M428" s="110">
        <f t="shared" si="187"/>
        <v>293</v>
      </c>
      <c r="N428" s="110">
        <f t="shared" si="187"/>
        <v>293</v>
      </c>
      <c r="O428" s="110">
        <f t="shared" si="187"/>
        <v>0</v>
      </c>
    </row>
    <row r="429" spans="1:15" s="104" customFormat="1" ht="94.5">
      <c r="A429" s="106" t="s">
        <v>208</v>
      </c>
      <c r="B429" s="113" t="s">
        <v>864</v>
      </c>
      <c r="C429" s="102" t="s">
        <v>673</v>
      </c>
      <c r="D429" s="102" t="s">
        <v>780</v>
      </c>
      <c r="E429" s="109" t="s">
        <v>442</v>
      </c>
      <c r="F429" s="102"/>
      <c r="G429" s="110">
        <f>G430</f>
        <v>271</v>
      </c>
      <c r="H429" s="110">
        <f t="shared" si="187"/>
        <v>271</v>
      </c>
      <c r="I429" s="110">
        <f t="shared" si="187"/>
        <v>0</v>
      </c>
      <c r="J429" s="110">
        <f t="shared" si="187"/>
        <v>282</v>
      </c>
      <c r="K429" s="110">
        <f t="shared" si="187"/>
        <v>282</v>
      </c>
      <c r="L429" s="110">
        <f t="shared" si="187"/>
        <v>0</v>
      </c>
      <c r="M429" s="110">
        <f t="shared" si="187"/>
        <v>293</v>
      </c>
      <c r="N429" s="110">
        <f t="shared" si="187"/>
        <v>293</v>
      </c>
      <c r="O429" s="110">
        <f t="shared" si="187"/>
        <v>0</v>
      </c>
    </row>
    <row r="430" spans="1:15" s="104" customFormat="1" ht="47.25">
      <c r="A430" s="106" t="s">
        <v>35</v>
      </c>
      <c r="B430" s="113" t="s">
        <v>864</v>
      </c>
      <c r="C430" s="102" t="s">
        <v>673</v>
      </c>
      <c r="D430" s="102" t="s">
        <v>780</v>
      </c>
      <c r="E430" s="109" t="s">
        <v>443</v>
      </c>
      <c r="F430" s="102"/>
      <c r="G430" s="110">
        <f>G431</f>
        <v>271</v>
      </c>
      <c r="H430" s="110">
        <f t="shared" si="187"/>
        <v>271</v>
      </c>
      <c r="I430" s="110">
        <f t="shared" si="187"/>
        <v>0</v>
      </c>
      <c r="J430" s="110">
        <f t="shared" si="187"/>
        <v>282</v>
      </c>
      <c r="K430" s="110">
        <f t="shared" si="187"/>
        <v>282</v>
      </c>
      <c r="L430" s="110">
        <f t="shared" si="187"/>
        <v>0</v>
      </c>
      <c r="M430" s="110">
        <f t="shared" si="187"/>
        <v>293</v>
      </c>
      <c r="N430" s="110">
        <f t="shared" si="187"/>
        <v>293</v>
      </c>
      <c r="O430" s="110">
        <f t="shared" si="187"/>
        <v>0</v>
      </c>
    </row>
    <row r="431" spans="1:15" s="104" customFormat="1" ht="204.75">
      <c r="A431" s="115" t="s">
        <v>441</v>
      </c>
      <c r="B431" s="113" t="s">
        <v>864</v>
      </c>
      <c r="C431" s="102" t="s">
        <v>673</v>
      </c>
      <c r="D431" s="102" t="s">
        <v>780</v>
      </c>
      <c r="E431" s="102" t="s">
        <v>573</v>
      </c>
      <c r="F431" s="102" t="s">
        <v>671</v>
      </c>
      <c r="G431" s="110">
        <f>SUM(H431:I431)</f>
        <v>271</v>
      </c>
      <c r="H431" s="117">
        <v>271</v>
      </c>
      <c r="I431" s="117"/>
      <c r="J431" s="110">
        <f>SUM(K431:L431)</f>
        <v>282</v>
      </c>
      <c r="K431" s="117">
        <v>282</v>
      </c>
      <c r="L431" s="117"/>
      <c r="M431" s="110">
        <f>SUM(N431:O431)</f>
        <v>293</v>
      </c>
      <c r="N431" s="117">
        <v>293</v>
      </c>
      <c r="O431" s="117"/>
    </row>
    <row r="432" spans="1:15" s="104" customFormat="1" ht="63">
      <c r="A432" s="115" t="s">
        <v>201</v>
      </c>
      <c r="B432" s="113" t="s">
        <v>864</v>
      </c>
      <c r="C432" s="102" t="s">
        <v>673</v>
      </c>
      <c r="D432" s="102" t="s">
        <v>780</v>
      </c>
      <c r="E432" s="109" t="s">
        <v>477</v>
      </c>
      <c r="F432" s="102"/>
      <c r="G432" s="110">
        <f aca="true" t="shared" si="188" ref="G432:O434">G433</f>
        <v>279</v>
      </c>
      <c r="H432" s="110">
        <f t="shared" si="188"/>
        <v>0</v>
      </c>
      <c r="I432" s="110">
        <f t="shared" si="188"/>
        <v>279</v>
      </c>
      <c r="J432" s="110">
        <f t="shared" si="188"/>
        <v>359</v>
      </c>
      <c r="K432" s="110">
        <f t="shared" si="188"/>
        <v>0</v>
      </c>
      <c r="L432" s="110">
        <f t="shared" si="188"/>
        <v>359</v>
      </c>
      <c r="M432" s="110">
        <f t="shared" si="188"/>
        <v>368</v>
      </c>
      <c r="N432" s="110">
        <f t="shared" si="188"/>
        <v>0</v>
      </c>
      <c r="O432" s="110">
        <f t="shared" si="188"/>
        <v>368</v>
      </c>
    </row>
    <row r="433" spans="1:15" s="104" customFormat="1" ht="110.25">
      <c r="A433" s="115" t="s">
        <v>214</v>
      </c>
      <c r="B433" s="113" t="s">
        <v>864</v>
      </c>
      <c r="C433" s="102" t="s">
        <v>673</v>
      </c>
      <c r="D433" s="102" t="s">
        <v>780</v>
      </c>
      <c r="E433" s="109" t="s">
        <v>478</v>
      </c>
      <c r="F433" s="102"/>
      <c r="G433" s="110">
        <f t="shared" si="188"/>
        <v>279</v>
      </c>
      <c r="H433" s="110">
        <f t="shared" si="188"/>
        <v>0</v>
      </c>
      <c r="I433" s="110">
        <f t="shared" si="188"/>
        <v>279</v>
      </c>
      <c r="J433" s="110">
        <f t="shared" si="188"/>
        <v>359</v>
      </c>
      <c r="K433" s="110">
        <f t="shared" si="188"/>
        <v>0</v>
      </c>
      <c r="L433" s="110">
        <f t="shared" si="188"/>
        <v>359</v>
      </c>
      <c r="M433" s="110">
        <f t="shared" si="188"/>
        <v>368</v>
      </c>
      <c r="N433" s="110">
        <f t="shared" si="188"/>
        <v>0</v>
      </c>
      <c r="O433" s="110">
        <f t="shared" si="188"/>
        <v>368</v>
      </c>
    </row>
    <row r="434" spans="1:15" s="104" customFormat="1" ht="94.5">
      <c r="A434" s="115" t="s">
        <v>950</v>
      </c>
      <c r="B434" s="113" t="s">
        <v>864</v>
      </c>
      <c r="C434" s="102" t="s">
        <v>673</v>
      </c>
      <c r="D434" s="102" t="s">
        <v>780</v>
      </c>
      <c r="E434" s="109" t="s">
        <v>479</v>
      </c>
      <c r="F434" s="102"/>
      <c r="G434" s="110">
        <f t="shared" si="188"/>
        <v>279</v>
      </c>
      <c r="H434" s="110">
        <f t="shared" si="188"/>
        <v>0</v>
      </c>
      <c r="I434" s="110">
        <f t="shared" si="188"/>
        <v>279</v>
      </c>
      <c r="J434" s="110">
        <f t="shared" si="188"/>
        <v>359</v>
      </c>
      <c r="K434" s="110">
        <f t="shared" si="188"/>
        <v>0</v>
      </c>
      <c r="L434" s="110">
        <f t="shared" si="188"/>
        <v>359</v>
      </c>
      <c r="M434" s="110">
        <f t="shared" si="188"/>
        <v>368</v>
      </c>
      <c r="N434" s="110">
        <f t="shared" si="188"/>
        <v>0</v>
      </c>
      <c r="O434" s="110">
        <f t="shared" si="188"/>
        <v>368</v>
      </c>
    </row>
    <row r="435" spans="1:15" s="104" customFormat="1" ht="141.75">
      <c r="A435" s="115" t="s">
        <v>476</v>
      </c>
      <c r="B435" s="113" t="s">
        <v>864</v>
      </c>
      <c r="C435" s="102" t="s">
        <v>673</v>
      </c>
      <c r="D435" s="102" t="s">
        <v>780</v>
      </c>
      <c r="E435" s="102" t="s">
        <v>480</v>
      </c>
      <c r="F435" s="102" t="s">
        <v>671</v>
      </c>
      <c r="G435" s="110">
        <f>SUM(H435:I435)</f>
        <v>279</v>
      </c>
      <c r="H435" s="117"/>
      <c r="I435" s="117">
        <v>279</v>
      </c>
      <c r="J435" s="110">
        <f>SUM(K435:L435)</f>
        <v>359</v>
      </c>
      <c r="K435" s="117"/>
      <c r="L435" s="117">
        <v>359</v>
      </c>
      <c r="M435" s="110">
        <f>SUM(N435:O435)</f>
        <v>368</v>
      </c>
      <c r="N435" s="117"/>
      <c r="O435" s="117">
        <v>368</v>
      </c>
    </row>
    <row r="436" spans="1:15" s="104" customFormat="1" ht="31.5">
      <c r="A436" s="98" t="s">
        <v>868</v>
      </c>
      <c r="B436" s="99">
        <v>873</v>
      </c>
      <c r="C436" s="102"/>
      <c r="D436" s="102"/>
      <c r="E436" s="102"/>
      <c r="F436" s="102"/>
      <c r="G436" s="103">
        <f aca="true" t="shared" si="189" ref="G436:O436">SUM(G437,G443)</f>
        <v>121649.6</v>
      </c>
      <c r="H436" s="103">
        <f t="shared" si="189"/>
        <v>116244.7</v>
      </c>
      <c r="I436" s="103">
        <f t="shared" si="189"/>
        <v>5404.900000000001</v>
      </c>
      <c r="J436" s="103">
        <f t="shared" si="189"/>
        <v>131114</v>
      </c>
      <c r="K436" s="103">
        <f t="shared" si="189"/>
        <v>126329</v>
      </c>
      <c r="L436" s="103">
        <f t="shared" si="189"/>
        <v>4785</v>
      </c>
      <c r="M436" s="103">
        <f t="shared" si="189"/>
        <v>135718.2</v>
      </c>
      <c r="N436" s="103">
        <f t="shared" si="189"/>
        <v>130887.2</v>
      </c>
      <c r="O436" s="103">
        <f t="shared" si="189"/>
        <v>4831</v>
      </c>
    </row>
    <row r="437" spans="1:15" s="104" customFormat="1" ht="31.5">
      <c r="A437" s="90" t="s">
        <v>81</v>
      </c>
      <c r="B437" s="100" t="s">
        <v>589</v>
      </c>
      <c r="C437" s="101" t="s">
        <v>978</v>
      </c>
      <c r="D437" s="102"/>
      <c r="E437" s="102"/>
      <c r="F437" s="102"/>
      <c r="G437" s="103">
        <f aca="true" t="shared" si="190" ref="G437:O441">G438</f>
        <v>6</v>
      </c>
      <c r="H437" s="103">
        <f t="shared" si="190"/>
        <v>6</v>
      </c>
      <c r="I437" s="103">
        <f t="shared" si="190"/>
        <v>0</v>
      </c>
      <c r="J437" s="103">
        <f t="shared" si="190"/>
        <v>6</v>
      </c>
      <c r="K437" s="103">
        <f t="shared" si="190"/>
        <v>6</v>
      </c>
      <c r="L437" s="103">
        <f t="shared" si="190"/>
        <v>0</v>
      </c>
      <c r="M437" s="103">
        <f t="shared" si="190"/>
        <v>6</v>
      </c>
      <c r="N437" s="103">
        <f t="shared" si="190"/>
        <v>6</v>
      </c>
      <c r="O437" s="103">
        <f t="shared" si="190"/>
        <v>0</v>
      </c>
    </row>
    <row r="438" spans="1:15" s="104" customFormat="1" ht="15.75">
      <c r="A438" s="90" t="s">
        <v>665</v>
      </c>
      <c r="B438" s="100" t="s">
        <v>589</v>
      </c>
      <c r="C438" s="101" t="s">
        <v>978</v>
      </c>
      <c r="D438" s="101" t="s">
        <v>780</v>
      </c>
      <c r="E438" s="102"/>
      <c r="F438" s="102"/>
      <c r="G438" s="103">
        <f>G439</f>
        <v>6</v>
      </c>
      <c r="H438" s="103">
        <f t="shared" si="190"/>
        <v>6</v>
      </c>
      <c r="I438" s="103">
        <f t="shared" si="190"/>
        <v>0</v>
      </c>
      <c r="J438" s="103">
        <f>J439</f>
        <v>6</v>
      </c>
      <c r="K438" s="103">
        <f t="shared" si="190"/>
        <v>6</v>
      </c>
      <c r="L438" s="103">
        <f t="shared" si="190"/>
        <v>0</v>
      </c>
      <c r="M438" s="103">
        <f>M439</f>
        <v>6</v>
      </c>
      <c r="N438" s="103">
        <f t="shared" si="190"/>
        <v>6</v>
      </c>
      <c r="O438" s="103">
        <f t="shared" si="190"/>
        <v>0</v>
      </c>
    </row>
    <row r="439" spans="1:15" s="104" customFormat="1" ht="110.25">
      <c r="A439" s="111" t="s">
        <v>193</v>
      </c>
      <c r="B439" s="107" t="s">
        <v>589</v>
      </c>
      <c r="C439" s="108" t="s">
        <v>978</v>
      </c>
      <c r="D439" s="108" t="s">
        <v>780</v>
      </c>
      <c r="E439" s="167" t="s">
        <v>307</v>
      </c>
      <c r="F439" s="102"/>
      <c r="G439" s="110">
        <f>G440</f>
        <v>6</v>
      </c>
      <c r="H439" s="110">
        <f t="shared" si="190"/>
        <v>6</v>
      </c>
      <c r="I439" s="110">
        <f t="shared" si="190"/>
        <v>0</v>
      </c>
      <c r="J439" s="110">
        <f>J440</f>
        <v>6</v>
      </c>
      <c r="K439" s="110">
        <f t="shared" si="190"/>
        <v>6</v>
      </c>
      <c r="L439" s="110">
        <f t="shared" si="190"/>
        <v>0</v>
      </c>
      <c r="M439" s="110">
        <f>M440</f>
        <v>6</v>
      </c>
      <c r="N439" s="110">
        <f t="shared" si="190"/>
        <v>6</v>
      </c>
      <c r="O439" s="110">
        <f t="shared" si="190"/>
        <v>0</v>
      </c>
    </row>
    <row r="440" spans="1:15" s="104" customFormat="1" ht="189">
      <c r="A440" s="118" t="s">
        <v>194</v>
      </c>
      <c r="B440" s="107" t="s">
        <v>589</v>
      </c>
      <c r="C440" s="108" t="s">
        <v>978</v>
      </c>
      <c r="D440" s="108" t="s">
        <v>780</v>
      </c>
      <c r="E440" s="167" t="s">
        <v>308</v>
      </c>
      <c r="F440" s="102"/>
      <c r="G440" s="110">
        <f>G441</f>
        <v>6</v>
      </c>
      <c r="H440" s="110">
        <f t="shared" si="190"/>
        <v>6</v>
      </c>
      <c r="I440" s="110">
        <f t="shared" si="190"/>
        <v>0</v>
      </c>
      <c r="J440" s="110">
        <f>J441</f>
        <v>6</v>
      </c>
      <c r="K440" s="110">
        <f t="shared" si="190"/>
        <v>6</v>
      </c>
      <c r="L440" s="110">
        <f t="shared" si="190"/>
        <v>0</v>
      </c>
      <c r="M440" s="110">
        <f>M441</f>
        <v>6</v>
      </c>
      <c r="N440" s="110">
        <f t="shared" si="190"/>
        <v>6</v>
      </c>
      <c r="O440" s="110">
        <f t="shared" si="190"/>
        <v>0</v>
      </c>
    </row>
    <row r="441" spans="1:15" s="104" customFormat="1" ht="78.75">
      <c r="A441" s="118" t="s">
        <v>778</v>
      </c>
      <c r="B441" s="107" t="s">
        <v>589</v>
      </c>
      <c r="C441" s="108" t="s">
        <v>978</v>
      </c>
      <c r="D441" s="108" t="s">
        <v>780</v>
      </c>
      <c r="E441" s="167" t="s">
        <v>777</v>
      </c>
      <c r="F441" s="102"/>
      <c r="G441" s="110">
        <f>G442</f>
        <v>6</v>
      </c>
      <c r="H441" s="110">
        <f t="shared" si="190"/>
        <v>6</v>
      </c>
      <c r="I441" s="110">
        <f t="shared" si="190"/>
        <v>0</v>
      </c>
      <c r="J441" s="110">
        <f>J442</f>
        <v>6</v>
      </c>
      <c r="K441" s="110">
        <f t="shared" si="190"/>
        <v>6</v>
      </c>
      <c r="L441" s="110">
        <f t="shared" si="190"/>
        <v>0</v>
      </c>
      <c r="M441" s="110">
        <f>M442</f>
        <v>6</v>
      </c>
      <c r="N441" s="110">
        <f t="shared" si="190"/>
        <v>6</v>
      </c>
      <c r="O441" s="110">
        <f t="shared" si="190"/>
        <v>0</v>
      </c>
    </row>
    <row r="442" spans="1:15" s="104" customFormat="1" ht="110.25">
      <c r="A442" s="106" t="s">
        <v>779</v>
      </c>
      <c r="B442" s="107" t="s">
        <v>589</v>
      </c>
      <c r="C442" s="108" t="s">
        <v>978</v>
      </c>
      <c r="D442" s="108" t="s">
        <v>780</v>
      </c>
      <c r="E442" s="139" t="s">
        <v>849</v>
      </c>
      <c r="F442" s="102" t="s">
        <v>940</v>
      </c>
      <c r="G442" s="110">
        <f>SUM(H442:I442)</f>
        <v>6</v>
      </c>
      <c r="H442" s="117">
        <v>6</v>
      </c>
      <c r="I442" s="117"/>
      <c r="J442" s="110">
        <f>SUM(K442:L442)</f>
        <v>6</v>
      </c>
      <c r="K442" s="117">
        <v>6</v>
      </c>
      <c r="L442" s="117"/>
      <c r="M442" s="110">
        <f>SUM(N442:O442)</f>
        <v>6</v>
      </c>
      <c r="N442" s="117">
        <v>6</v>
      </c>
      <c r="O442" s="117"/>
    </row>
    <row r="443" spans="1:15" s="104" customFormat="1" ht="15.75">
      <c r="A443" s="90" t="s">
        <v>668</v>
      </c>
      <c r="B443" s="100" t="s">
        <v>589</v>
      </c>
      <c r="C443" s="105">
        <v>10</v>
      </c>
      <c r="D443" s="102"/>
      <c r="E443" s="102"/>
      <c r="F443" s="102"/>
      <c r="G443" s="103">
        <f aca="true" t="shared" si="191" ref="G443:O443">SUM(G444,G450,G460,G517,G535)</f>
        <v>121643.6</v>
      </c>
      <c r="H443" s="103">
        <f t="shared" si="191"/>
        <v>116238.7</v>
      </c>
      <c r="I443" s="103">
        <f t="shared" si="191"/>
        <v>5404.900000000001</v>
      </c>
      <c r="J443" s="103">
        <f t="shared" si="191"/>
        <v>131108</v>
      </c>
      <c r="K443" s="103">
        <f t="shared" si="191"/>
        <v>126323</v>
      </c>
      <c r="L443" s="103">
        <f t="shared" si="191"/>
        <v>4785</v>
      </c>
      <c r="M443" s="103">
        <f t="shared" si="191"/>
        <v>135712.2</v>
      </c>
      <c r="N443" s="103">
        <f t="shared" si="191"/>
        <v>130881.2</v>
      </c>
      <c r="O443" s="103">
        <f t="shared" si="191"/>
        <v>4831</v>
      </c>
    </row>
    <row r="444" spans="1:15" s="104" customFormat="1" ht="15.75">
      <c r="A444" s="90" t="s">
        <v>590</v>
      </c>
      <c r="B444" s="100" t="s">
        <v>589</v>
      </c>
      <c r="C444" s="105">
        <v>10</v>
      </c>
      <c r="D444" s="101" t="s">
        <v>970</v>
      </c>
      <c r="E444" s="102"/>
      <c r="F444" s="102"/>
      <c r="G444" s="103">
        <f>G445</f>
        <v>3535.6000000000004</v>
      </c>
      <c r="H444" s="103">
        <f aca="true" t="shared" si="192" ref="H444:O446">H445</f>
        <v>0</v>
      </c>
      <c r="I444" s="103">
        <f t="shared" si="192"/>
        <v>3535.6000000000004</v>
      </c>
      <c r="J444" s="103">
        <f>J445</f>
        <v>3177</v>
      </c>
      <c r="K444" s="103">
        <f t="shared" si="192"/>
        <v>0</v>
      </c>
      <c r="L444" s="103">
        <f t="shared" si="192"/>
        <v>3177</v>
      </c>
      <c r="M444" s="103">
        <f>M445</f>
        <v>3177</v>
      </c>
      <c r="N444" s="103">
        <f t="shared" si="192"/>
        <v>0</v>
      </c>
      <c r="O444" s="103">
        <f t="shared" si="192"/>
        <v>3177</v>
      </c>
    </row>
    <row r="445" spans="1:15" s="104" customFormat="1" ht="78.75">
      <c r="A445" s="111" t="s">
        <v>181</v>
      </c>
      <c r="B445" s="107" t="s">
        <v>589</v>
      </c>
      <c r="C445" s="102">
        <v>10</v>
      </c>
      <c r="D445" s="108" t="s">
        <v>970</v>
      </c>
      <c r="E445" s="168" t="s">
        <v>930</v>
      </c>
      <c r="F445" s="102"/>
      <c r="G445" s="110">
        <f>G446</f>
        <v>3535.6000000000004</v>
      </c>
      <c r="H445" s="110">
        <f t="shared" si="192"/>
        <v>0</v>
      </c>
      <c r="I445" s="110">
        <f t="shared" si="192"/>
        <v>3535.6000000000004</v>
      </c>
      <c r="J445" s="110">
        <f>J446</f>
        <v>3177</v>
      </c>
      <c r="K445" s="110">
        <f t="shared" si="192"/>
        <v>0</v>
      </c>
      <c r="L445" s="110">
        <f t="shared" si="192"/>
        <v>3177</v>
      </c>
      <c r="M445" s="110">
        <f>M446</f>
        <v>3177</v>
      </c>
      <c r="N445" s="110">
        <f t="shared" si="192"/>
        <v>0</v>
      </c>
      <c r="O445" s="110">
        <f t="shared" si="192"/>
        <v>3177</v>
      </c>
    </row>
    <row r="446" spans="1:15" s="104" customFormat="1" ht="126">
      <c r="A446" s="111" t="s">
        <v>203</v>
      </c>
      <c r="B446" s="107" t="s">
        <v>589</v>
      </c>
      <c r="C446" s="102">
        <v>10</v>
      </c>
      <c r="D446" s="108" t="s">
        <v>970</v>
      </c>
      <c r="E446" s="169" t="s">
        <v>311</v>
      </c>
      <c r="F446" s="102"/>
      <c r="G446" s="110">
        <f>G447</f>
        <v>3535.6000000000004</v>
      </c>
      <c r="H446" s="110">
        <f t="shared" si="192"/>
        <v>0</v>
      </c>
      <c r="I446" s="110">
        <f t="shared" si="192"/>
        <v>3535.6000000000004</v>
      </c>
      <c r="J446" s="110">
        <f>J447</f>
        <v>3177</v>
      </c>
      <c r="K446" s="110">
        <f t="shared" si="192"/>
        <v>0</v>
      </c>
      <c r="L446" s="110">
        <f t="shared" si="192"/>
        <v>3177</v>
      </c>
      <c r="M446" s="110">
        <f>M447</f>
        <v>3177</v>
      </c>
      <c r="N446" s="110">
        <f t="shared" si="192"/>
        <v>0</v>
      </c>
      <c r="O446" s="110">
        <f t="shared" si="192"/>
        <v>3177</v>
      </c>
    </row>
    <row r="447" spans="1:15" s="104" customFormat="1" ht="47.25">
      <c r="A447" s="118" t="s">
        <v>313</v>
      </c>
      <c r="B447" s="107" t="s">
        <v>589</v>
      </c>
      <c r="C447" s="102">
        <v>10</v>
      </c>
      <c r="D447" s="108" t="s">
        <v>970</v>
      </c>
      <c r="E447" s="169" t="s">
        <v>312</v>
      </c>
      <c r="F447" s="102"/>
      <c r="G447" s="110">
        <f aca="true" t="shared" si="193" ref="G447:O447">SUM(G448:G449)</f>
        <v>3535.6000000000004</v>
      </c>
      <c r="H447" s="110">
        <f t="shared" si="193"/>
        <v>0</v>
      </c>
      <c r="I447" s="110">
        <f t="shared" si="193"/>
        <v>3535.6000000000004</v>
      </c>
      <c r="J447" s="110">
        <f t="shared" si="193"/>
        <v>3177</v>
      </c>
      <c r="K447" s="110">
        <f t="shared" si="193"/>
        <v>0</v>
      </c>
      <c r="L447" s="110">
        <f t="shared" si="193"/>
        <v>3177</v>
      </c>
      <c r="M447" s="110">
        <f t="shared" si="193"/>
        <v>3177</v>
      </c>
      <c r="N447" s="110">
        <f t="shared" si="193"/>
        <v>0</v>
      </c>
      <c r="O447" s="110">
        <f t="shared" si="193"/>
        <v>3177</v>
      </c>
    </row>
    <row r="448" spans="1:15" s="104" customFormat="1" ht="63">
      <c r="A448" s="106" t="s">
        <v>784</v>
      </c>
      <c r="B448" s="107" t="s">
        <v>589</v>
      </c>
      <c r="C448" s="102">
        <v>10</v>
      </c>
      <c r="D448" s="108" t="s">
        <v>970</v>
      </c>
      <c r="E448" s="123" t="s">
        <v>850</v>
      </c>
      <c r="F448" s="102" t="s">
        <v>940</v>
      </c>
      <c r="G448" s="110">
        <f>SUM(H448:I448)</f>
        <v>28.8</v>
      </c>
      <c r="H448" s="110"/>
      <c r="I448" s="110">
        <v>28.8</v>
      </c>
      <c r="J448" s="110">
        <f>SUM(K448:L448)</f>
        <v>32</v>
      </c>
      <c r="K448" s="110"/>
      <c r="L448" s="110">
        <v>32</v>
      </c>
      <c r="M448" s="110">
        <f>SUM(N448:O448)</f>
        <v>32</v>
      </c>
      <c r="N448" s="110"/>
      <c r="O448" s="110">
        <v>32</v>
      </c>
    </row>
    <row r="449" spans="1:15" s="104" customFormat="1" ht="47.25">
      <c r="A449" s="111" t="s">
        <v>785</v>
      </c>
      <c r="B449" s="107" t="s">
        <v>589</v>
      </c>
      <c r="C449" s="102" t="s">
        <v>673</v>
      </c>
      <c r="D449" s="108" t="s">
        <v>970</v>
      </c>
      <c r="E449" s="123" t="s">
        <v>850</v>
      </c>
      <c r="F449" s="102" t="s">
        <v>671</v>
      </c>
      <c r="G449" s="110">
        <f>SUM(H449:I449)</f>
        <v>3506.8</v>
      </c>
      <c r="H449" s="117"/>
      <c r="I449" s="117">
        <v>3506.8</v>
      </c>
      <c r="J449" s="110">
        <f>SUM(K449:L449)</f>
        <v>3145</v>
      </c>
      <c r="K449" s="117"/>
      <c r="L449" s="117">
        <v>3145</v>
      </c>
      <c r="M449" s="110">
        <f>SUM(N449:O449)</f>
        <v>3145</v>
      </c>
      <c r="N449" s="117"/>
      <c r="O449" s="117">
        <v>3145</v>
      </c>
    </row>
    <row r="450" spans="1:15" s="104" customFormat="1" ht="31.5">
      <c r="A450" s="90" t="s">
        <v>591</v>
      </c>
      <c r="B450" s="100" t="s">
        <v>589</v>
      </c>
      <c r="C450" s="105">
        <v>10</v>
      </c>
      <c r="D450" s="101" t="s">
        <v>979</v>
      </c>
      <c r="E450" s="102"/>
      <c r="F450" s="102"/>
      <c r="G450" s="103">
        <f>G451</f>
        <v>41604</v>
      </c>
      <c r="H450" s="103">
        <f aca="true" t="shared" si="194" ref="H450:O452">H451</f>
        <v>41444</v>
      </c>
      <c r="I450" s="103">
        <f t="shared" si="194"/>
        <v>160</v>
      </c>
      <c r="J450" s="103">
        <f>J451</f>
        <v>42283</v>
      </c>
      <c r="K450" s="103">
        <f t="shared" si="194"/>
        <v>42123</v>
      </c>
      <c r="L450" s="103">
        <f t="shared" si="194"/>
        <v>160</v>
      </c>
      <c r="M450" s="103">
        <f>M451</f>
        <v>43921</v>
      </c>
      <c r="N450" s="103">
        <f t="shared" si="194"/>
        <v>43761</v>
      </c>
      <c r="O450" s="103">
        <f t="shared" si="194"/>
        <v>160</v>
      </c>
    </row>
    <row r="451" spans="1:15" s="104" customFormat="1" ht="78.75">
      <c r="A451" s="111" t="s">
        <v>181</v>
      </c>
      <c r="B451" s="107" t="s">
        <v>589</v>
      </c>
      <c r="C451" s="102" t="s">
        <v>673</v>
      </c>
      <c r="D451" s="108" t="s">
        <v>979</v>
      </c>
      <c r="E451" s="114" t="s">
        <v>451</v>
      </c>
      <c r="F451" s="102"/>
      <c r="G451" s="110">
        <f>G452</f>
        <v>41604</v>
      </c>
      <c r="H451" s="110">
        <f t="shared" si="194"/>
        <v>41444</v>
      </c>
      <c r="I451" s="110">
        <f t="shared" si="194"/>
        <v>160</v>
      </c>
      <c r="J451" s="110">
        <f>J452</f>
        <v>42283</v>
      </c>
      <c r="K451" s="110">
        <f t="shared" si="194"/>
        <v>42123</v>
      </c>
      <c r="L451" s="110">
        <f t="shared" si="194"/>
        <v>160</v>
      </c>
      <c r="M451" s="110">
        <f>M452</f>
        <v>43921</v>
      </c>
      <c r="N451" s="110">
        <f t="shared" si="194"/>
        <v>43761</v>
      </c>
      <c r="O451" s="110">
        <f t="shared" si="194"/>
        <v>160</v>
      </c>
    </row>
    <row r="452" spans="1:15" s="104" customFormat="1" ht="126">
      <c r="A452" s="111" t="s">
        <v>215</v>
      </c>
      <c r="B452" s="107" t="s">
        <v>589</v>
      </c>
      <c r="C452" s="102" t="s">
        <v>673</v>
      </c>
      <c r="D452" s="108" t="s">
        <v>979</v>
      </c>
      <c r="E452" s="114" t="s">
        <v>786</v>
      </c>
      <c r="F452" s="102"/>
      <c r="G452" s="110">
        <f>G453</f>
        <v>41604</v>
      </c>
      <c r="H452" s="110">
        <f t="shared" si="194"/>
        <v>41444</v>
      </c>
      <c r="I452" s="110">
        <f t="shared" si="194"/>
        <v>160</v>
      </c>
      <c r="J452" s="110">
        <f>J453</f>
        <v>42283</v>
      </c>
      <c r="K452" s="110">
        <f t="shared" si="194"/>
        <v>42123</v>
      </c>
      <c r="L452" s="110">
        <f t="shared" si="194"/>
        <v>160</v>
      </c>
      <c r="M452" s="110">
        <f>M453</f>
        <v>43921</v>
      </c>
      <c r="N452" s="110">
        <f t="shared" si="194"/>
        <v>43761</v>
      </c>
      <c r="O452" s="110">
        <f t="shared" si="194"/>
        <v>160</v>
      </c>
    </row>
    <row r="453" spans="1:15" s="104" customFormat="1" ht="63">
      <c r="A453" s="111" t="s">
        <v>535</v>
      </c>
      <c r="B453" s="107" t="s">
        <v>589</v>
      </c>
      <c r="C453" s="102" t="s">
        <v>673</v>
      </c>
      <c r="D453" s="108" t="s">
        <v>979</v>
      </c>
      <c r="E453" s="114" t="s">
        <v>787</v>
      </c>
      <c r="F453" s="102"/>
      <c r="G453" s="110">
        <f aca="true" t="shared" si="195" ref="G453:O453">SUM(G454:G459)</f>
        <v>41604</v>
      </c>
      <c r="H453" s="110">
        <f t="shared" si="195"/>
        <v>41444</v>
      </c>
      <c r="I453" s="110">
        <f t="shared" si="195"/>
        <v>160</v>
      </c>
      <c r="J453" s="110">
        <f t="shared" si="195"/>
        <v>42283</v>
      </c>
      <c r="K453" s="110">
        <f t="shared" si="195"/>
        <v>42123</v>
      </c>
      <c r="L453" s="110">
        <f t="shared" si="195"/>
        <v>160</v>
      </c>
      <c r="M453" s="110">
        <f t="shared" si="195"/>
        <v>43921</v>
      </c>
      <c r="N453" s="110">
        <f t="shared" si="195"/>
        <v>43761</v>
      </c>
      <c r="O453" s="110">
        <f t="shared" si="195"/>
        <v>160</v>
      </c>
    </row>
    <row r="454" spans="1:15" s="104" customFormat="1" ht="110.25">
      <c r="A454" s="106" t="s">
        <v>536</v>
      </c>
      <c r="B454" s="107" t="s">
        <v>589</v>
      </c>
      <c r="C454" s="102" t="s">
        <v>673</v>
      </c>
      <c r="D454" s="108" t="s">
        <v>979</v>
      </c>
      <c r="E454" s="116" t="s">
        <v>851</v>
      </c>
      <c r="F454" s="102" t="s">
        <v>667</v>
      </c>
      <c r="G454" s="110">
        <f aca="true" t="shared" si="196" ref="G454:G459">SUM(H454:I454)</f>
        <v>160</v>
      </c>
      <c r="H454" s="117"/>
      <c r="I454" s="117">
        <v>160</v>
      </c>
      <c r="J454" s="110">
        <f aca="true" t="shared" si="197" ref="J454:J459">SUM(K454:L454)</f>
        <v>160</v>
      </c>
      <c r="K454" s="117"/>
      <c r="L454" s="117">
        <v>160</v>
      </c>
      <c r="M454" s="110">
        <f aca="true" t="shared" si="198" ref="M454:M459">SUM(N454:O454)</f>
        <v>160</v>
      </c>
      <c r="N454" s="117"/>
      <c r="O454" s="117">
        <v>160</v>
      </c>
    </row>
    <row r="455" spans="1:15" s="104" customFormat="1" ht="173.25">
      <c r="A455" s="106" t="s">
        <v>997</v>
      </c>
      <c r="B455" s="107" t="s">
        <v>589</v>
      </c>
      <c r="C455" s="102" t="s">
        <v>673</v>
      </c>
      <c r="D455" s="108" t="s">
        <v>979</v>
      </c>
      <c r="E455" s="116" t="s">
        <v>852</v>
      </c>
      <c r="F455" s="102" t="s">
        <v>938</v>
      </c>
      <c r="G455" s="110">
        <f t="shared" si="196"/>
        <v>2053</v>
      </c>
      <c r="H455" s="117">
        <v>2053</v>
      </c>
      <c r="I455" s="117"/>
      <c r="J455" s="110">
        <f t="shared" si="197"/>
        <v>2074</v>
      </c>
      <c r="K455" s="117">
        <v>2074</v>
      </c>
      <c r="L455" s="117"/>
      <c r="M455" s="110">
        <f t="shared" si="198"/>
        <v>2094</v>
      </c>
      <c r="N455" s="117">
        <v>2094</v>
      </c>
      <c r="O455" s="117"/>
    </row>
    <row r="456" spans="1:15" s="104" customFormat="1" ht="78.75">
      <c r="A456" s="106" t="s">
        <v>951</v>
      </c>
      <c r="B456" s="107" t="s">
        <v>589</v>
      </c>
      <c r="C456" s="102" t="s">
        <v>673</v>
      </c>
      <c r="D456" s="108" t="s">
        <v>979</v>
      </c>
      <c r="E456" s="116" t="s">
        <v>852</v>
      </c>
      <c r="F456" s="102" t="s">
        <v>940</v>
      </c>
      <c r="G456" s="110">
        <f t="shared" si="196"/>
        <v>787.8</v>
      </c>
      <c r="H456" s="117">
        <v>787.8</v>
      </c>
      <c r="I456" s="117"/>
      <c r="J456" s="110">
        <f t="shared" si="197"/>
        <v>648</v>
      </c>
      <c r="K456" s="117">
        <v>648</v>
      </c>
      <c r="L456" s="117"/>
      <c r="M456" s="110">
        <f t="shared" si="198"/>
        <v>659</v>
      </c>
      <c r="N456" s="117">
        <v>659</v>
      </c>
      <c r="O456" s="117"/>
    </row>
    <row r="457" spans="1:15" s="104" customFormat="1" ht="63">
      <c r="A457" s="111" t="s">
        <v>952</v>
      </c>
      <c r="B457" s="107" t="s">
        <v>589</v>
      </c>
      <c r="C457" s="102" t="s">
        <v>673</v>
      </c>
      <c r="D457" s="108" t="s">
        <v>979</v>
      </c>
      <c r="E457" s="116" t="s">
        <v>852</v>
      </c>
      <c r="F457" s="102" t="s">
        <v>671</v>
      </c>
      <c r="G457" s="110">
        <f t="shared" si="196"/>
        <v>0</v>
      </c>
      <c r="H457" s="110"/>
      <c r="I457" s="117"/>
      <c r="J457" s="110">
        <f t="shared" si="197"/>
        <v>0</v>
      </c>
      <c r="K457" s="110"/>
      <c r="L457" s="117"/>
      <c r="M457" s="110">
        <f t="shared" si="198"/>
        <v>0</v>
      </c>
      <c r="N457" s="110"/>
      <c r="O457" s="117"/>
    </row>
    <row r="458" spans="1:15" s="104" customFormat="1" ht="94.5">
      <c r="A458" s="106" t="s">
        <v>355</v>
      </c>
      <c r="B458" s="107" t="s">
        <v>589</v>
      </c>
      <c r="C458" s="102" t="s">
        <v>673</v>
      </c>
      <c r="D458" s="108" t="s">
        <v>979</v>
      </c>
      <c r="E458" s="116" t="s">
        <v>852</v>
      </c>
      <c r="F458" s="102" t="s">
        <v>667</v>
      </c>
      <c r="G458" s="110">
        <f t="shared" si="196"/>
        <v>38603</v>
      </c>
      <c r="H458" s="117">
        <v>38603</v>
      </c>
      <c r="I458" s="117"/>
      <c r="J458" s="110">
        <f t="shared" si="197"/>
        <v>39399</v>
      </c>
      <c r="K458" s="117">
        <v>39399</v>
      </c>
      <c r="L458" s="117"/>
      <c r="M458" s="110">
        <f t="shared" si="198"/>
        <v>41006</v>
      </c>
      <c r="N458" s="117">
        <v>41006</v>
      </c>
      <c r="O458" s="117"/>
    </row>
    <row r="459" spans="1:15" s="104" customFormat="1" ht="63">
      <c r="A459" s="106" t="s">
        <v>953</v>
      </c>
      <c r="B459" s="107" t="s">
        <v>589</v>
      </c>
      <c r="C459" s="102" t="s">
        <v>673</v>
      </c>
      <c r="D459" s="108" t="s">
        <v>979</v>
      </c>
      <c r="E459" s="116" t="s">
        <v>852</v>
      </c>
      <c r="F459" s="102" t="s">
        <v>655</v>
      </c>
      <c r="G459" s="110">
        <f t="shared" si="196"/>
        <v>0.2</v>
      </c>
      <c r="H459" s="117">
        <v>0.2</v>
      </c>
      <c r="I459" s="117"/>
      <c r="J459" s="110">
        <f t="shared" si="197"/>
        <v>2</v>
      </c>
      <c r="K459" s="117">
        <v>2</v>
      </c>
      <c r="L459" s="117"/>
      <c r="M459" s="110">
        <f t="shared" si="198"/>
        <v>2</v>
      </c>
      <c r="N459" s="117">
        <v>2</v>
      </c>
      <c r="O459" s="117"/>
    </row>
    <row r="460" spans="1:15" s="104" customFormat="1" ht="31.5">
      <c r="A460" s="90" t="s">
        <v>669</v>
      </c>
      <c r="B460" s="100" t="s">
        <v>589</v>
      </c>
      <c r="C460" s="105">
        <v>10</v>
      </c>
      <c r="D460" s="101" t="s">
        <v>780</v>
      </c>
      <c r="E460" s="102"/>
      <c r="F460" s="102"/>
      <c r="G460" s="103">
        <f aca="true" t="shared" si="199" ref="G460:O460">SUM(G461,)</f>
        <v>48321.899999999994</v>
      </c>
      <c r="H460" s="103">
        <f t="shared" si="199"/>
        <v>48246.5</v>
      </c>
      <c r="I460" s="103">
        <f t="shared" si="199"/>
        <v>75.4</v>
      </c>
      <c r="J460" s="103">
        <f t="shared" si="199"/>
        <v>55965.8</v>
      </c>
      <c r="K460" s="103">
        <f t="shared" si="199"/>
        <v>55965.8</v>
      </c>
      <c r="L460" s="103">
        <f t="shared" si="199"/>
        <v>0</v>
      </c>
      <c r="M460" s="103">
        <f t="shared" si="199"/>
        <v>57585.6</v>
      </c>
      <c r="N460" s="103">
        <f t="shared" si="199"/>
        <v>57585.6</v>
      </c>
      <c r="O460" s="103">
        <f t="shared" si="199"/>
        <v>0</v>
      </c>
    </row>
    <row r="461" spans="1:15" s="104" customFormat="1" ht="78.75">
      <c r="A461" s="111" t="s">
        <v>181</v>
      </c>
      <c r="B461" s="113" t="s">
        <v>589</v>
      </c>
      <c r="C461" s="102">
        <v>10</v>
      </c>
      <c r="D461" s="108" t="s">
        <v>780</v>
      </c>
      <c r="E461" s="109" t="s">
        <v>451</v>
      </c>
      <c r="F461" s="102"/>
      <c r="G461" s="110">
        <f aca="true" t="shared" si="200" ref="G461:O461">SUM(G462,G506,G509)</f>
        <v>48321.899999999994</v>
      </c>
      <c r="H461" s="110">
        <f t="shared" si="200"/>
        <v>48246.5</v>
      </c>
      <c r="I461" s="110">
        <f t="shared" si="200"/>
        <v>75.4</v>
      </c>
      <c r="J461" s="110">
        <f t="shared" si="200"/>
        <v>55965.8</v>
      </c>
      <c r="K461" s="110">
        <f t="shared" si="200"/>
        <v>55965.8</v>
      </c>
      <c r="L461" s="110">
        <f t="shared" si="200"/>
        <v>0</v>
      </c>
      <c r="M461" s="110">
        <f t="shared" si="200"/>
        <v>57585.6</v>
      </c>
      <c r="N461" s="110">
        <f t="shared" si="200"/>
        <v>57585.6</v>
      </c>
      <c r="O461" s="110">
        <f t="shared" si="200"/>
        <v>0</v>
      </c>
    </row>
    <row r="462" spans="1:15" s="104" customFormat="1" ht="126">
      <c r="A462" s="111" t="s">
        <v>203</v>
      </c>
      <c r="B462" s="113" t="s">
        <v>589</v>
      </c>
      <c r="C462" s="102">
        <v>10</v>
      </c>
      <c r="D462" s="108" t="s">
        <v>780</v>
      </c>
      <c r="E462" s="109" t="s">
        <v>311</v>
      </c>
      <c r="F462" s="102"/>
      <c r="G462" s="110">
        <f aca="true" t="shared" si="201" ref="G462:O462">SUM(G463,G482)</f>
        <v>34626.899999999994</v>
      </c>
      <c r="H462" s="110">
        <f t="shared" si="201"/>
        <v>34564.5</v>
      </c>
      <c r="I462" s="110">
        <f t="shared" si="201"/>
        <v>62.4</v>
      </c>
      <c r="J462" s="110">
        <f t="shared" si="201"/>
        <v>39787.8</v>
      </c>
      <c r="K462" s="110">
        <f t="shared" si="201"/>
        <v>39787.8</v>
      </c>
      <c r="L462" s="110">
        <f t="shared" si="201"/>
        <v>0</v>
      </c>
      <c r="M462" s="110">
        <f t="shared" si="201"/>
        <v>40713.6</v>
      </c>
      <c r="N462" s="110">
        <f t="shared" si="201"/>
        <v>40713.6</v>
      </c>
      <c r="O462" s="110">
        <f t="shared" si="201"/>
        <v>0</v>
      </c>
    </row>
    <row r="463" spans="1:15" s="104" customFormat="1" ht="63">
      <c r="A463" s="111" t="s">
        <v>502</v>
      </c>
      <c r="B463" s="102" t="s">
        <v>589</v>
      </c>
      <c r="C463" s="102">
        <v>10</v>
      </c>
      <c r="D463" s="108" t="s">
        <v>780</v>
      </c>
      <c r="E463" s="114" t="s">
        <v>501</v>
      </c>
      <c r="F463" s="102"/>
      <c r="G463" s="110">
        <f>SUM(G464:G481)</f>
        <v>25001.199999999997</v>
      </c>
      <c r="H463" s="110">
        <f aca="true" t="shared" si="202" ref="H463:O463">SUM(H464:H481)</f>
        <v>25001.199999999997</v>
      </c>
      <c r="I463" s="110">
        <f t="shared" si="202"/>
        <v>0</v>
      </c>
      <c r="J463" s="110">
        <f t="shared" si="202"/>
        <v>29744.1</v>
      </c>
      <c r="K463" s="110">
        <f t="shared" si="202"/>
        <v>29744.1</v>
      </c>
      <c r="L463" s="110">
        <f t="shared" si="202"/>
        <v>0</v>
      </c>
      <c r="M463" s="110">
        <f t="shared" si="202"/>
        <v>30246.1</v>
      </c>
      <c r="N463" s="110">
        <f t="shared" si="202"/>
        <v>30246.1</v>
      </c>
      <c r="O463" s="110">
        <f t="shared" si="202"/>
        <v>0</v>
      </c>
    </row>
    <row r="464" spans="1:15" s="104" customFormat="1" ht="94.5">
      <c r="A464" s="106" t="s">
        <v>503</v>
      </c>
      <c r="B464" s="102" t="s">
        <v>589</v>
      </c>
      <c r="C464" s="102">
        <v>10</v>
      </c>
      <c r="D464" s="108" t="s">
        <v>780</v>
      </c>
      <c r="E464" s="116" t="s">
        <v>621</v>
      </c>
      <c r="F464" s="102" t="s">
        <v>940</v>
      </c>
      <c r="G464" s="110">
        <f aca="true" t="shared" si="203" ref="G464:G479">SUM(H464:I464)</f>
        <v>179.5</v>
      </c>
      <c r="H464" s="110">
        <v>179.5</v>
      </c>
      <c r="I464" s="110"/>
      <c r="J464" s="110">
        <f aca="true" t="shared" si="204" ref="J464:J479">SUM(K464:L464)</f>
        <v>226</v>
      </c>
      <c r="K464" s="110">
        <v>226</v>
      </c>
      <c r="L464" s="110"/>
      <c r="M464" s="110">
        <f aca="true" t="shared" si="205" ref="M464:M477">SUM(N464:O464)</f>
        <v>226</v>
      </c>
      <c r="N464" s="110">
        <v>226</v>
      </c>
      <c r="O464" s="110"/>
    </row>
    <row r="465" spans="1:15" s="104" customFormat="1" ht="78.75">
      <c r="A465" s="111" t="s">
        <v>504</v>
      </c>
      <c r="B465" s="102" t="s">
        <v>589</v>
      </c>
      <c r="C465" s="102">
        <v>10</v>
      </c>
      <c r="D465" s="108" t="s">
        <v>780</v>
      </c>
      <c r="E465" s="116" t="s">
        <v>621</v>
      </c>
      <c r="F465" s="102" t="s">
        <v>671</v>
      </c>
      <c r="G465" s="110">
        <f t="shared" si="203"/>
        <v>14320.5</v>
      </c>
      <c r="H465" s="117">
        <v>14320.5</v>
      </c>
      <c r="I465" s="117"/>
      <c r="J465" s="110">
        <f t="shared" si="204"/>
        <v>18801.1</v>
      </c>
      <c r="K465" s="117">
        <v>18801.1</v>
      </c>
      <c r="L465" s="117"/>
      <c r="M465" s="110">
        <f t="shared" si="205"/>
        <v>18801.1</v>
      </c>
      <c r="N465" s="117">
        <v>18801.1</v>
      </c>
      <c r="O465" s="117"/>
    </row>
    <row r="466" spans="1:15" s="104" customFormat="1" ht="110.25">
      <c r="A466" s="106" t="s">
        <v>505</v>
      </c>
      <c r="B466" s="102" t="s">
        <v>589</v>
      </c>
      <c r="C466" s="102">
        <v>10</v>
      </c>
      <c r="D466" s="108" t="s">
        <v>780</v>
      </c>
      <c r="E466" s="116" t="s">
        <v>623</v>
      </c>
      <c r="F466" s="102" t="s">
        <v>940</v>
      </c>
      <c r="G466" s="110">
        <f t="shared" si="203"/>
        <v>35</v>
      </c>
      <c r="H466" s="110">
        <v>35</v>
      </c>
      <c r="I466" s="110"/>
      <c r="J466" s="110">
        <f t="shared" si="204"/>
        <v>34</v>
      </c>
      <c r="K466" s="110">
        <v>34</v>
      </c>
      <c r="L466" s="110"/>
      <c r="M466" s="110">
        <f t="shared" si="205"/>
        <v>36</v>
      </c>
      <c r="N466" s="110">
        <v>36</v>
      </c>
      <c r="O466" s="110"/>
    </row>
    <row r="467" spans="1:15" s="104" customFormat="1" ht="94.5">
      <c r="A467" s="106" t="s">
        <v>506</v>
      </c>
      <c r="B467" s="102" t="s">
        <v>589</v>
      </c>
      <c r="C467" s="102">
        <v>10</v>
      </c>
      <c r="D467" s="108" t="s">
        <v>780</v>
      </c>
      <c r="E467" s="116" t="s">
        <v>623</v>
      </c>
      <c r="F467" s="102" t="s">
        <v>671</v>
      </c>
      <c r="G467" s="110">
        <f t="shared" si="203"/>
        <v>2716</v>
      </c>
      <c r="H467" s="117">
        <v>2716</v>
      </c>
      <c r="I467" s="117"/>
      <c r="J467" s="110">
        <f t="shared" si="204"/>
        <v>2596</v>
      </c>
      <c r="K467" s="117">
        <v>2596</v>
      </c>
      <c r="L467" s="117"/>
      <c r="M467" s="110">
        <f t="shared" si="205"/>
        <v>2740</v>
      </c>
      <c r="N467" s="117">
        <v>2740</v>
      </c>
      <c r="O467" s="117"/>
    </row>
    <row r="468" spans="1:15" s="104" customFormat="1" ht="110.25">
      <c r="A468" s="106" t="s">
        <v>773</v>
      </c>
      <c r="B468" s="102" t="s">
        <v>589</v>
      </c>
      <c r="C468" s="102">
        <v>10</v>
      </c>
      <c r="D468" s="108" t="s">
        <v>780</v>
      </c>
      <c r="E468" s="116" t="s">
        <v>874</v>
      </c>
      <c r="F468" s="102" t="s">
        <v>940</v>
      </c>
      <c r="G468" s="110">
        <f t="shared" si="203"/>
        <v>50</v>
      </c>
      <c r="H468" s="110">
        <v>50</v>
      </c>
      <c r="I468" s="110"/>
      <c r="J468" s="110">
        <f t="shared" si="204"/>
        <v>50</v>
      </c>
      <c r="K468" s="110">
        <v>50</v>
      </c>
      <c r="L468" s="110"/>
      <c r="M468" s="110">
        <f t="shared" si="205"/>
        <v>50</v>
      </c>
      <c r="N468" s="110">
        <v>50</v>
      </c>
      <c r="O468" s="110"/>
    </row>
    <row r="469" spans="1:15" s="104" customFormat="1" ht="110.25">
      <c r="A469" s="106" t="s">
        <v>774</v>
      </c>
      <c r="B469" s="102" t="s">
        <v>589</v>
      </c>
      <c r="C469" s="102">
        <v>10</v>
      </c>
      <c r="D469" s="108" t="s">
        <v>780</v>
      </c>
      <c r="E469" s="116" t="s">
        <v>874</v>
      </c>
      <c r="F469" s="102" t="s">
        <v>671</v>
      </c>
      <c r="G469" s="110">
        <f t="shared" si="203"/>
        <v>3012</v>
      </c>
      <c r="H469" s="117">
        <v>3012</v>
      </c>
      <c r="I469" s="117"/>
      <c r="J469" s="110">
        <f t="shared" si="204"/>
        <v>3127</v>
      </c>
      <c r="K469" s="117">
        <v>3127</v>
      </c>
      <c r="L469" s="117"/>
      <c r="M469" s="110">
        <f t="shared" si="205"/>
        <v>3252</v>
      </c>
      <c r="N469" s="117">
        <v>3252</v>
      </c>
      <c r="O469" s="117"/>
    </row>
    <row r="470" spans="1:15" s="104" customFormat="1" ht="173.25">
      <c r="A470" s="106" t="s">
        <v>771</v>
      </c>
      <c r="B470" s="102" t="s">
        <v>589</v>
      </c>
      <c r="C470" s="102">
        <v>10</v>
      </c>
      <c r="D470" s="108" t="s">
        <v>780</v>
      </c>
      <c r="E470" s="116" t="s">
        <v>875</v>
      </c>
      <c r="F470" s="102" t="s">
        <v>940</v>
      </c>
      <c r="G470" s="110">
        <f t="shared" si="203"/>
        <v>3</v>
      </c>
      <c r="H470" s="110">
        <v>3</v>
      </c>
      <c r="I470" s="110"/>
      <c r="J470" s="110">
        <f t="shared" si="204"/>
        <v>3</v>
      </c>
      <c r="K470" s="110">
        <v>3</v>
      </c>
      <c r="L470" s="110"/>
      <c r="M470" s="110">
        <f t="shared" si="205"/>
        <v>3</v>
      </c>
      <c r="N470" s="110">
        <v>3</v>
      </c>
      <c r="O470" s="110"/>
    </row>
    <row r="471" spans="1:15" s="104" customFormat="1" ht="157.5">
      <c r="A471" s="106" t="s">
        <v>790</v>
      </c>
      <c r="B471" s="102" t="s">
        <v>589</v>
      </c>
      <c r="C471" s="102">
        <v>10</v>
      </c>
      <c r="D471" s="108" t="s">
        <v>780</v>
      </c>
      <c r="E471" s="116" t="s">
        <v>875</v>
      </c>
      <c r="F471" s="102" t="s">
        <v>671</v>
      </c>
      <c r="G471" s="110">
        <f t="shared" si="203"/>
        <v>148</v>
      </c>
      <c r="H471" s="117">
        <v>148</v>
      </c>
      <c r="I471" s="117"/>
      <c r="J471" s="110">
        <f t="shared" si="204"/>
        <v>154</v>
      </c>
      <c r="K471" s="117">
        <v>154</v>
      </c>
      <c r="L471" s="117"/>
      <c r="M471" s="110">
        <f t="shared" si="205"/>
        <v>160</v>
      </c>
      <c r="N471" s="117">
        <v>160</v>
      </c>
      <c r="O471" s="117"/>
    </row>
    <row r="472" spans="1:15" s="104" customFormat="1" ht="126">
      <c r="A472" s="106" t="s">
        <v>791</v>
      </c>
      <c r="B472" s="102" t="s">
        <v>589</v>
      </c>
      <c r="C472" s="102">
        <v>10</v>
      </c>
      <c r="D472" s="108" t="s">
        <v>780</v>
      </c>
      <c r="E472" s="116" t="s">
        <v>876</v>
      </c>
      <c r="F472" s="102" t="s">
        <v>940</v>
      </c>
      <c r="G472" s="110">
        <f t="shared" si="203"/>
        <v>56</v>
      </c>
      <c r="H472" s="110">
        <v>56</v>
      </c>
      <c r="I472" s="110"/>
      <c r="J472" s="110">
        <f t="shared" si="204"/>
        <v>58</v>
      </c>
      <c r="K472" s="110">
        <v>58</v>
      </c>
      <c r="L472" s="110"/>
      <c r="M472" s="110">
        <f t="shared" si="205"/>
        <v>62</v>
      </c>
      <c r="N472" s="110">
        <v>62</v>
      </c>
      <c r="O472" s="110"/>
    </row>
    <row r="473" spans="1:15" s="104" customFormat="1" ht="110.25">
      <c r="A473" s="106" t="s">
        <v>792</v>
      </c>
      <c r="B473" s="102" t="s">
        <v>589</v>
      </c>
      <c r="C473" s="102">
        <v>10</v>
      </c>
      <c r="D473" s="108" t="s">
        <v>780</v>
      </c>
      <c r="E473" s="116" t="s">
        <v>876</v>
      </c>
      <c r="F473" s="102" t="s">
        <v>671</v>
      </c>
      <c r="G473" s="110">
        <f t="shared" si="203"/>
        <v>3422</v>
      </c>
      <c r="H473" s="117">
        <v>3422</v>
      </c>
      <c r="I473" s="117"/>
      <c r="J473" s="110">
        <f t="shared" si="204"/>
        <v>3594</v>
      </c>
      <c r="K473" s="117">
        <v>3594</v>
      </c>
      <c r="L473" s="117"/>
      <c r="M473" s="110">
        <f t="shared" si="205"/>
        <v>3773</v>
      </c>
      <c r="N473" s="117">
        <v>3773</v>
      </c>
      <c r="O473" s="117"/>
    </row>
    <row r="474" spans="1:15" s="104" customFormat="1" ht="126">
      <c r="A474" s="106" t="s">
        <v>537</v>
      </c>
      <c r="B474" s="102" t="s">
        <v>589</v>
      </c>
      <c r="C474" s="102">
        <v>10</v>
      </c>
      <c r="D474" s="108" t="s">
        <v>780</v>
      </c>
      <c r="E474" s="116" t="s">
        <v>877</v>
      </c>
      <c r="F474" s="102" t="s">
        <v>940</v>
      </c>
      <c r="G474" s="110">
        <f t="shared" si="203"/>
        <v>17</v>
      </c>
      <c r="H474" s="110">
        <v>17</v>
      </c>
      <c r="I474" s="110"/>
      <c r="J474" s="110">
        <f t="shared" si="204"/>
        <v>19</v>
      </c>
      <c r="K474" s="110">
        <v>19</v>
      </c>
      <c r="L474" s="110"/>
      <c r="M474" s="110">
        <f t="shared" si="205"/>
        <v>19</v>
      </c>
      <c r="N474" s="110">
        <v>19</v>
      </c>
      <c r="O474" s="110"/>
    </row>
    <row r="475" spans="1:15" s="104" customFormat="1" ht="110.25">
      <c r="A475" s="106" t="s">
        <v>507</v>
      </c>
      <c r="B475" s="102" t="s">
        <v>589</v>
      </c>
      <c r="C475" s="102">
        <v>10</v>
      </c>
      <c r="D475" s="108" t="s">
        <v>780</v>
      </c>
      <c r="E475" s="116" t="s">
        <v>877</v>
      </c>
      <c r="F475" s="102" t="s">
        <v>671</v>
      </c>
      <c r="G475" s="110">
        <f t="shared" si="203"/>
        <v>989</v>
      </c>
      <c r="H475" s="117">
        <v>989</v>
      </c>
      <c r="I475" s="117"/>
      <c r="J475" s="110">
        <f t="shared" si="204"/>
        <v>1027</v>
      </c>
      <c r="K475" s="117">
        <v>1027</v>
      </c>
      <c r="L475" s="117"/>
      <c r="M475" s="110">
        <f t="shared" si="205"/>
        <v>1069</v>
      </c>
      <c r="N475" s="117">
        <v>1069</v>
      </c>
      <c r="O475" s="117"/>
    </row>
    <row r="476" spans="1:15" s="104" customFormat="1" ht="157.5">
      <c r="A476" s="106" t="s">
        <v>683</v>
      </c>
      <c r="B476" s="102" t="s">
        <v>589</v>
      </c>
      <c r="C476" s="102">
        <v>10</v>
      </c>
      <c r="D476" s="108" t="s">
        <v>780</v>
      </c>
      <c r="E476" s="116" t="s">
        <v>682</v>
      </c>
      <c r="F476" s="102" t="s">
        <v>940</v>
      </c>
      <c r="G476" s="148">
        <f t="shared" si="203"/>
        <v>0</v>
      </c>
      <c r="H476" s="170"/>
      <c r="I476" s="170"/>
      <c r="J476" s="148">
        <f t="shared" si="204"/>
        <v>0</v>
      </c>
      <c r="K476" s="170"/>
      <c r="L476" s="170"/>
      <c r="M476" s="148">
        <f t="shared" si="205"/>
        <v>0</v>
      </c>
      <c r="N476" s="170"/>
      <c r="O476" s="170"/>
    </row>
    <row r="477" spans="1:15" s="104" customFormat="1" ht="141.75">
      <c r="A477" s="106" t="s">
        <v>684</v>
      </c>
      <c r="B477" s="102" t="s">
        <v>589</v>
      </c>
      <c r="C477" s="102">
        <v>10</v>
      </c>
      <c r="D477" s="108" t="s">
        <v>780</v>
      </c>
      <c r="E477" s="116" t="s">
        <v>682</v>
      </c>
      <c r="F477" s="102" t="s">
        <v>671</v>
      </c>
      <c r="G477" s="148">
        <f t="shared" si="203"/>
        <v>0</v>
      </c>
      <c r="H477" s="170"/>
      <c r="I477" s="170"/>
      <c r="J477" s="148">
        <f t="shared" si="204"/>
        <v>0</v>
      </c>
      <c r="K477" s="170"/>
      <c r="L477" s="170"/>
      <c r="M477" s="148">
        <f t="shared" si="205"/>
        <v>0</v>
      </c>
      <c r="N477" s="170"/>
      <c r="O477" s="170"/>
    </row>
    <row r="478" spans="1:15" s="104" customFormat="1" ht="173.25">
      <c r="A478" s="115" t="s">
        <v>444</v>
      </c>
      <c r="B478" s="102" t="s">
        <v>589</v>
      </c>
      <c r="C478" s="102">
        <v>10</v>
      </c>
      <c r="D478" s="108" t="s">
        <v>780</v>
      </c>
      <c r="E478" s="116" t="s">
        <v>445</v>
      </c>
      <c r="F478" s="102" t="s">
        <v>940</v>
      </c>
      <c r="G478" s="110">
        <f t="shared" si="203"/>
        <v>0</v>
      </c>
      <c r="H478" s="117">
        <v>0</v>
      </c>
      <c r="I478" s="117"/>
      <c r="J478" s="110">
        <f t="shared" si="204"/>
        <v>1</v>
      </c>
      <c r="K478" s="117">
        <v>1</v>
      </c>
      <c r="L478" s="117"/>
      <c r="M478" s="110">
        <f>SUM(N478:O478)</f>
        <v>1</v>
      </c>
      <c r="N478" s="117">
        <v>1</v>
      </c>
      <c r="O478" s="117"/>
    </row>
    <row r="479" spans="1:15" s="104" customFormat="1" ht="157.5">
      <c r="A479" s="106" t="s">
        <v>446</v>
      </c>
      <c r="B479" s="102" t="s">
        <v>589</v>
      </c>
      <c r="C479" s="102">
        <v>10</v>
      </c>
      <c r="D479" s="108" t="s">
        <v>780</v>
      </c>
      <c r="E479" s="116" t="s">
        <v>445</v>
      </c>
      <c r="F479" s="102" t="s">
        <v>671</v>
      </c>
      <c r="G479" s="110">
        <f t="shared" si="203"/>
        <v>19.3</v>
      </c>
      <c r="H479" s="117">
        <v>19.3</v>
      </c>
      <c r="I479" s="117"/>
      <c r="J479" s="110">
        <f t="shared" si="204"/>
        <v>54</v>
      </c>
      <c r="K479" s="117">
        <v>54</v>
      </c>
      <c r="L479" s="117"/>
      <c r="M479" s="110">
        <f>SUM(N479:O479)</f>
        <v>54</v>
      </c>
      <c r="N479" s="117">
        <v>54</v>
      </c>
      <c r="O479" s="117"/>
    </row>
    <row r="480" spans="1:15" s="104" customFormat="1" ht="173.25">
      <c r="A480" s="115" t="s">
        <v>444</v>
      </c>
      <c r="B480" s="102" t="s">
        <v>589</v>
      </c>
      <c r="C480" s="102">
        <v>10</v>
      </c>
      <c r="D480" s="108" t="s">
        <v>780</v>
      </c>
      <c r="E480" s="116" t="s">
        <v>94</v>
      </c>
      <c r="F480" s="102" t="s">
        <v>940</v>
      </c>
      <c r="G480" s="110">
        <f>SUM(H480:I480)</f>
        <v>0.8</v>
      </c>
      <c r="H480" s="117">
        <v>0.8</v>
      </c>
      <c r="I480" s="117"/>
      <c r="J480" s="110">
        <f>SUM(K480:L480)</f>
        <v>0</v>
      </c>
      <c r="K480" s="117">
        <v>0</v>
      </c>
      <c r="L480" s="117"/>
      <c r="M480" s="110">
        <f>SUM(N480:O480)</f>
        <v>0</v>
      </c>
      <c r="N480" s="117">
        <v>0</v>
      </c>
      <c r="O480" s="117"/>
    </row>
    <row r="481" spans="1:15" s="104" customFormat="1" ht="157.5">
      <c r="A481" s="106" t="s">
        <v>109</v>
      </c>
      <c r="B481" s="102" t="s">
        <v>589</v>
      </c>
      <c r="C481" s="102">
        <v>10</v>
      </c>
      <c r="D481" s="108" t="s">
        <v>780</v>
      </c>
      <c r="E481" s="116" t="s">
        <v>94</v>
      </c>
      <c r="F481" s="102" t="s">
        <v>671</v>
      </c>
      <c r="G481" s="110">
        <f>SUM(H481:I481)</f>
        <v>33.1</v>
      </c>
      <c r="H481" s="117">
        <v>33.1</v>
      </c>
      <c r="I481" s="117"/>
      <c r="J481" s="110">
        <f>SUM(K481:L481)</f>
        <v>0</v>
      </c>
      <c r="K481" s="117"/>
      <c r="L481" s="117"/>
      <c r="M481" s="110">
        <f>SUM(N481:O481)</f>
        <v>0</v>
      </c>
      <c r="N481" s="117"/>
      <c r="O481" s="117"/>
    </row>
    <row r="482" spans="1:15" s="104" customFormat="1" ht="47.25">
      <c r="A482" s="118" t="s">
        <v>313</v>
      </c>
      <c r="B482" s="113" t="s">
        <v>589</v>
      </c>
      <c r="C482" s="102">
        <v>10</v>
      </c>
      <c r="D482" s="108" t="s">
        <v>780</v>
      </c>
      <c r="E482" s="109" t="s">
        <v>312</v>
      </c>
      <c r="F482" s="102"/>
      <c r="G482" s="110">
        <f aca="true" t="shared" si="206" ref="G482:O482">SUM(G483:G505)</f>
        <v>9625.7</v>
      </c>
      <c r="H482" s="110">
        <f t="shared" si="206"/>
        <v>9563.3</v>
      </c>
      <c r="I482" s="110">
        <f t="shared" si="206"/>
        <v>62.4</v>
      </c>
      <c r="J482" s="110">
        <f>SUM(J483:J505)</f>
        <v>10043.7</v>
      </c>
      <c r="K482" s="110">
        <f t="shared" si="206"/>
        <v>10043.7</v>
      </c>
      <c r="L482" s="110">
        <f t="shared" si="206"/>
        <v>0</v>
      </c>
      <c r="M482" s="110">
        <f t="shared" si="206"/>
        <v>10467.5</v>
      </c>
      <c r="N482" s="110">
        <f t="shared" si="206"/>
        <v>10467.5</v>
      </c>
      <c r="O482" s="110">
        <f t="shared" si="206"/>
        <v>0</v>
      </c>
    </row>
    <row r="483" spans="1:15" s="104" customFormat="1" ht="47.25">
      <c r="A483" s="106" t="s">
        <v>795</v>
      </c>
      <c r="B483" s="113" t="s">
        <v>589</v>
      </c>
      <c r="C483" s="102">
        <v>10</v>
      </c>
      <c r="D483" s="108" t="s">
        <v>780</v>
      </c>
      <c r="E483" s="102" t="s">
        <v>794</v>
      </c>
      <c r="F483" s="102" t="s">
        <v>671</v>
      </c>
      <c r="G483" s="110">
        <f aca="true" t="shared" si="207" ref="G483:G505">SUM(H483:I483)</f>
        <v>62.4</v>
      </c>
      <c r="H483" s="110"/>
      <c r="I483" s="110">
        <v>62.4</v>
      </c>
      <c r="J483" s="110">
        <f aca="true" t="shared" si="208" ref="J483:J505">SUM(K483:L483)</f>
        <v>0</v>
      </c>
      <c r="K483" s="110"/>
      <c r="L483" s="110"/>
      <c r="M483" s="110">
        <f aca="true" t="shared" si="209" ref="M483:M505">SUM(N483:O483)</f>
        <v>0</v>
      </c>
      <c r="N483" s="110"/>
      <c r="O483" s="110"/>
    </row>
    <row r="484" spans="1:15" s="104" customFormat="1" ht="157.5">
      <c r="A484" s="106" t="s">
        <v>817</v>
      </c>
      <c r="B484" s="113" t="s">
        <v>589</v>
      </c>
      <c r="C484" s="102">
        <v>10</v>
      </c>
      <c r="D484" s="108" t="s">
        <v>780</v>
      </c>
      <c r="E484" s="102" t="s">
        <v>619</v>
      </c>
      <c r="F484" s="102" t="s">
        <v>940</v>
      </c>
      <c r="G484" s="110">
        <f t="shared" si="207"/>
        <v>2</v>
      </c>
      <c r="H484" s="110">
        <v>2</v>
      </c>
      <c r="I484" s="110"/>
      <c r="J484" s="110">
        <f t="shared" si="208"/>
        <v>2</v>
      </c>
      <c r="K484" s="110">
        <v>2</v>
      </c>
      <c r="L484" s="110"/>
      <c r="M484" s="110">
        <f t="shared" si="209"/>
        <v>2</v>
      </c>
      <c r="N484" s="110">
        <v>2</v>
      </c>
      <c r="O484" s="110"/>
    </row>
    <row r="485" spans="1:15" s="104" customFormat="1" ht="141.75">
      <c r="A485" s="111" t="s">
        <v>816</v>
      </c>
      <c r="B485" s="113" t="s">
        <v>589</v>
      </c>
      <c r="C485" s="102">
        <v>10</v>
      </c>
      <c r="D485" s="108" t="s">
        <v>780</v>
      </c>
      <c r="E485" s="102" t="s">
        <v>619</v>
      </c>
      <c r="F485" s="102" t="s">
        <v>671</v>
      </c>
      <c r="G485" s="110">
        <f t="shared" si="207"/>
        <v>150</v>
      </c>
      <c r="H485" s="110">
        <v>150</v>
      </c>
      <c r="I485" s="110"/>
      <c r="J485" s="110">
        <f t="shared" si="208"/>
        <v>168</v>
      </c>
      <c r="K485" s="110">
        <v>168</v>
      </c>
      <c r="L485" s="110"/>
      <c r="M485" s="110">
        <f t="shared" si="209"/>
        <v>177</v>
      </c>
      <c r="N485" s="110">
        <v>177</v>
      </c>
      <c r="O485" s="110"/>
    </row>
    <row r="486" spans="1:15" s="104" customFormat="1" ht="157.5">
      <c r="A486" s="106" t="s">
        <v>500</v>
      </c>
      <c r="B486" s="102" t="s">
        <v>589</v>
      </c>
      <c r="C486" s="102">
        <v>10</v>
      </c>
      <c r="D486" s="108" t="s">
        <v>780</v>
      </c>
      <c r="E486" s="116" t="s">
        <v>620</v>
      </c>
      <c r="F486" s="102" t="s">
        <v>940</v>
      </c>
      <c r="G486" s="110">
        <f t="shared" si="207"/>
        <v>14</v>
      </c>
      <c r="H486" s="110">
        <v>14</v>
      </c>
      <c r="I486" s="110"/>
      <c r="J486" s="110">
        <f t="shared" si="208"/>
        <v>12</v>
      </c>
      <c r="K486" s="110">
        <v>12</v>
      </c>
      <c r="L486" s="110"/>
      <c r="M486" s="110">
        <f t="shared" si="209"/>
        <v>12.1</v>
      </c>
      <c r="N486" s="110">
        <v>12.1</v>
      </c>
      <c r="O486" s="110"/>
    </row>
    <row r="487" spans="1:15" s="104" customFormat="1" ht="31.5">
      <c r="A487" s="111" t="s">
        <v>670</v>
      </c>
      <c r="B487" s="102" t="s">
        <v>589</v>
      </c>
      <c r="C487" s="102">
        <v>10</v>
      </c>
      <c r="D487" s="108" t="s">
        <v>780</v>
      </c>
      <c r="E487" s="116" t="s">
        <v>620</v>
      </c>
      <c r="F487" s="102" t="s">
        <v>671</v>
      </c>
      <c r="G487" s="110">
        <f t="shared" si="207"/>
        <v>1384</v>
      </c>
      <c r="H487" s="117">
        <v>1384</v>
      </c>
      <c r="I487" s="117"/>
      <c r="J487" s="110">
        <f t="shared" si="208"/>
        <v>1432.4</v>
      </c>
      <c r="K487" s="117">
        <v>1432.4</v>
      </c>
      <c r="L487" s="117"/>
      <c r="M487" s="110">
        <f t="shared" si="209"/>
        <v>1490.1</v>
      </c>
      <c r="N487" s="117">
        <v>1490.1</v>
      </c>
      <c r="O487" s="117"/>
    </row>
    <row r="488" spans="1:15" s="104" customFormat="1" ht="236.25">
      <c r="A488" s="115" t="s">
        <v>800</v>
      </c>
      <c r="B488" s="102" t="s">
        <v>589</v>
      </c>
      <c r="C488" s="102">
        <v>10</v>
      </c>
      <c r="D488" s="108" t="s">
        <v>780</v>
      </c>
      <c r="E488" s="139" t="s">
        <v>622</v>
      </c>
      <c r="F488" s="102" t="s">
        <v>940</v>
      </c>
      <c r="G488" s="110">
        <f t="shared" si="207"/>
        <v>0.3</v>
      </c>
      <c r="H488" s="110">
        <v>0.3</v>
      </c>
      <c r="I488" s="110"/>
      <c r="J488" s="110">
        <f t="shared" si="208"/>
        <v>0.3</v>
      </c>
      <c r="K488" s="110">
        <v>0.3</v>
      </c>
      <c r="L488" s="110"/>
      <c r="M488" s="110">
        <f t="shared" si="209"/>
        <v>0.3</v>
      </c>
      <c r="N488" s="110">
        <v>0.3</v>
      </c>
      <c r="O488" s="110"/>
    </row>
    <row r="489" spans="1:15" s="104" customFormat="1" ht="220.5">
      <c r="A489" s="111" t="s">
        <v>826</v>
      </c>
      <c r="B489" s="102" t="s">
        <v>589</v>
      </c>
      <c r="C489" s="102" t="s">
        <v>673</v>
      </c>
      <c r="D489" s="108" t="s">
        <v>780</v>
      </c>
      <c r="E489" s="139" t="s">
        <v>622</v>
      </c>
      <c r="F489" s="102" t="s">
        <v>671</v>
      </c>
      <c r="G489" s="110">
        <f t="shared" si="207"/>
        <v>3</v>
      </c>
      <c r="H489" s="117">
        <v>3</v>
      </c>
      <c r="I489" s="117"/>
      <c r="J489" s="110">
        <f t="shared" si="208"/>
        <v>7</v>
      </c>
      <c r="K489" s="117">
        <v>7</v>
      </c>
      <c r="L489" s="117"/>
      <c r="M489" s="110">
        <f t="shared" si="209"/>
        <v>7</v>
      </c>
      <c r="N489" s="117">
        <v>7</v>
      </c>
      <c r="O489" s="117"/>
    </row>
    <row r="490" spans="1:15" s="104" customFormat="1" ht="94.5">
      <c r="A490" s="106" t="s">
        <v>608</v>
      </c>
      <c r="B490" s="102" t="s">
        <v>589</v>
      </c>
      <c r="C490" s="102" t="s">
        <v>673</v>
      </c>
      <c r="D490" s="108" t="s">
        <v>780</v>
      </c>
      <c r="E490" s="116" t="s">
        <v>624</v>
      </c>
      <c r="F490" s="102" t="s">
        <v>940</v>
      </c>
      <c r="G490" s="110">
        <f t="shared" si="207"/>
        <v>6</v>
      </c>
      <c r="H490" s="117">
        <v>6</v>
      </c>
      <c r="I490" s="117"/>
      <c r="J490" s="110">
        <f t="shared" si="208"/>
        <v>7</v>
      </c>
      <c r="K490" s="117">
        <v>7</v>
      </c>
      <c r="L490" s="117"/>
      <c r="M490" s="110">
        <f t="shared" si="209"/>
        <v>8</v>
      </c>
      <c r="N490" s="117">
        <v>8</v>
      </c>
      <c r="O490" s="117"/>
    </row>
    <row r="491" spans="1:15" s="104" customFormat="1" ht="78.75">
      <c r="A491" s="106" t="s">
        <v>960</v>
      </c>
      <c r="B491" s="102" t="s">
        <v>589</v>
      </c>
      <c r="C491" s="102" t="s">
        <v>673</v>
      </c>
      <c r="D491" s="108" t="s">
        <v>780</v>
      </c>
      <c r="E491" s="116" t="s">
        <v>624</v>
      </c>
      <c r="F491" s="102" t="s">
        <v>671</v>
      </c>
      <c r="G491" s="110">
        <f t="shared" si="207"/>
        <v>858</v>
      </c>
      <c r="H491" s="117">
        <v>858</v>
      </c>
      <c r="I491" s="117"/>
      <c r="J491" s="110">
        <f t="shared" si="208"/>
        <v>873</v>
      </c>
      <c r="K491" s="117">
        <v>873</v>
      </c>
      <c r="L491" s="117"/>
      <c r="M491" s="110">
        <f t="shared" si="209"/>
        <v>929</v>
      </c>
      <c r="N491" s="117">
        <v>929</v>
      </c>
      <c r="O491" s="117"/>
    </row>
    <row r="492" spans="1:15" s="104" customFormat="1" ht="94.5">
      <c r="A492" s="106" t="s">
        <v>550</v>
      </c>
      <c r="B492" s="102" t="s">
        <v>589</v>
      </c>
      <c r="C492" s="102">
        <v>10</v>
      </c>
      <c r="D492" s="108" t="s">
        <v>780</v>
      </c>
      <c r="E492" s="116" t="s">
        <v>625</v>
      </c>
      <c r="F492" s="102" t="s">
        <v>940</v>
      </c>
      <c r="G492" s="110">
        <f t="shared" si="207"/>
        <v>1</v>
      </c>
      <c r="H492" s="110">
        <v>1</v>
      </c>
      <c r="I492" s="110"/>
      <c r="J492" s="110">
        <f t="shared" si="208"/>
        <v>1</v>
      </c>
      <c r="K492" s="110">
        <v>1</v>
      </c>
      <c r="L492" s="110"/>
      <c r="M492" s="110">
        <f t="shared" si="209"/>
        <v>1</v>
      </c>
      <c r="N492" s="110">
        <v>1</v>
      </c>
      <c r="O492" s="110"/>
    </row>
    <row r="493" spans="1:15" s="104" customFormat="1" ht="78.75">
      <c r="A493" s="106" t="s">
        <v>528</v>
      </c>
      <c r="B493" s="102" t="s">
        <v>589</v>
      </c>
      <c r="C493" s="102" t="s">
        <v>673</v>
      </c>
      <c r="D493" s="108" t="s">
        <v>780</v>
      </c>
      <c r="E493" s="116" t="s">
        <v>625</v>
      </c>
      <c r="F493" s="102" t="s">
        <v>671</v>
      </c>
      <c r="G493" s="110">
        <f t="shared" si="207"/>
        <v>125</v>
      </c>
      <c r="H493" s="117">
        <v>125</v>
      </c>
      <c r="I493" s="117"/>
      <c r="J493" s="110">
        <f t="shared" si="208"/>
        <v>139</v>
      </c>
      <c r="K493" s="117">
        <v>139</v>
      </c>
      <c r="L493" s="117"/>
      <c r="M493" s="110">
        <f t="shared" si="209"/>
        <v>144</v>
      </c>
      <c r="N493" s="117">
        <v>144</v>
      </c>
      <c r="O493" s="117"/>
    </row>
    <row r="494" spans="1:15" s="104" customFormat="1" ht="252">
      <c r="A494" s="115" t="s">
        <v>529</v>
      </c>
      <c r="B494" s="102" t="s">
        <v>589</v>
      </c>
      <c r="C494" s="102">
        <v>10</v>
      </c>
      <c r="D494" s="108" t="s">
        <v>780</v>
      </c>
      <c r="E494" s="116" t="s">
        <v>626</v>
      </c>
      <c r="F494" s="102" t="s">
        <v>940</v>
      </c>
      <c r="G494" s="110">
        <f t="shared" si="207"/>
        <v>1</v>
      </c>
      <c r="H494" s="110">
        <v>1</v>
      </c>
      <c r="I494" s="110"/>
      <c r="J494" s="110">
        <f t="shared" si="208"/>
        <v>1</v>
      </c>
      <c r="K494" s="110">
        <v>1</v>
      </c>
      <c r="L494" s="110"/>
      <c r="M494" s="110">
        <f t="shared" si="209"/>
        <v>1</v>
      </c>
      <c r="N494" s="110">
        <v>1</v>
      </c>
      <c r="O494" s="110"/>
    </row>
    <row r="495" spans="1:15" s="104" customFormat="1" ht="236.25">
      <c r="A495" s="115" t="s">
        <v>530</v>
      </c>
      <c r="B495" s="102" t="s">
        <v>589</v>
      </c>
      <c r="C495" s="102">
        <v>10</v>
      </c>
      <c r="D495" s="108" t="s">
        <v>780</v>
      </c>
      <c r="E495" s="116" t="s">
        <v>626</v>
      </c>
      <c r="F495" s="102" t="s">
        <v>671</v>
      </c>
      <c r="G495" s="110">
        <f t="shared" si="207"/>
        <v>60</v>
      </c>
      <c r="H495" s="117">
        <v>60</v>
      </c>
      <c r="I495" s="117"/>
      <c r="J495" s="110">
        <f t="shared" si="208"/>
        <v>62</v>
      </c>
      <c r="K495" s="117">
        <v>62</v>
      </c>
      <c r="L495" s="117"/>
      <c r="M495" s="110">
        <f t="shared" si="209"/>
        <v>64</v>
      </c>
      <c r="N495" s="117">
        <v>64</v>
      </c>
      <c r="O495" s="117"/>
    </row>
    <row r="496" spans="1:15" s="104" customFormat="1" ht="94.5">
      <c r="A496" s="106" t="s">
        <v>918</v>
      </c>
      <c r="B496" s="102" t="s">
        <v>589</v>
      </c>
      <c r="C496" s="102" t="s">
        <v>673</v>
      </c>
      <c r="D496" s="108" t="s">
        <v>780</v>
      </c>
      <c r="E496" s="116" t="s">
        <v>627</v>
      </c>
      <c r="F496" s="102" t="s">
        <v>940</v>
      </c>
      <c r="G496" s="110">
        <f t="shared" si="207"/>
        <v>56</v>
      </c>
      <c r="H496" s="110">
        <v>56</v>
      </c>
      <c r="I496" s="110"/>
      <c r="J496" s="110">
        <f t="shared" si="208"/>
        <v>51</v>
      </c>
      <c r="K496" s="110">
        <v>51</v>
      </c>
      <c r="L496" s="110"/>
      <c r="M496" s="110">
        <f t="shared" si="209"/>
        <v>53</v>
      </c>
      <c r="N496" s="110">
        <v>53</v>
      </c>
      <c r="O496" s="110"/>
    </row>
    <row r="497" spans="1:15" s="104" customFormat="1" ht="78.75">
      <c r="A497" s="106" t="s">
        <v>609</v>
      </c>
      <c r="B497" s="102" t="s">
        <v>589</v>
      </c>
      <c r="C497" s="102" t="s">
        <v>673</v>
      </c>
      <c r="D497" s="108" t="s">
        <v>780</v>
      </c>
      <c r="E497" s="116" t="s">
        <v>627</v>
      </c>
      <c r="F497" s="102" t="s">
        <v>671</v>
      </c>
      <c r="G497" s="110">
        <f t="shared" si="207"/>
        <v>4741</v>
      </c>
      <c r="H497" s="117">
        <v>4741</v>
      </c>
      <c r="I497" s="117"/>
      <c r="J497" s="110">
        <f t="shared" si="208"/>
        <v>5106</v>
      </c>
      <c r="K497" s="117">
        <v>5106</v>
      </c>
      <c r="L497" s="117"/>
      <c r="M497" s="110">
        <f t="shared" si="209"/>
        <v>5310</v>
      </c>
      <c r="N497" s="117">
        <v>5310</v>
      </c>
      <c r="O497" s="117"/>
    </row>
    <row r="498" spans="1:15" s="104" customFormat="1" ht="78.75">
      <c r="A498" s="106" t="s">
        <v>610</v>
      </c>
      <c r="B498" s="102" t="s">
        <v>589</v>
      </c>
      <c r="C498" s="102">
        <v>10</v>
      </c>
      <c r="D498" s="108" t="s">
        <v>780</v>
      </c>
      <c r="E498" s="116" t="s">
        <v>870</v>
      </c>
      <c r="F498" s="102" t="s">
        <v>940</v>
      </c>
      <c r="G498" s="110">
        <f t="shared" si="207"/>
        <v>2</v>
      </c>
      <c r="H498" s="110">
        <v>2</v>
      </c>
      <c r="I498" s="110"/>
      <c r="J498" s="110">
        <f t="shared" si="208"/>
        <v>1</v>
      </c>
      <c r="K498" s="110">
        <v>1</v>
      </c>
      <c r="L498" s="110"/>
      <c r="M498" s="110">
        <f t="shared" si="209"/>
        <v>1</v>
      </c>
      <c r="N498" s="110">
        <v>1</v>
      </c>
      <c r="O498" s="110"/>
    </row>
    <row r="499" spans="1:15" s="104" customFormat="1" ht="63">
      <c r="A499" s="106" t="s">
        <v>611</v>
      </c>
      <c r="B499" s="102" t="s">
        <v>589</v>
      </c>
      <c r="C499" s="102">
        <v>10</v>
      </c>
      <c r="D499" s="108" t="s">
        <v>780</v>
      </c>
      <c r="E499" s="116" t="s">
        <v>870</v>
      </c>
      <c r="F499" s="102" t="s">
        <v>671</v>
      </c>
      <c r="G499" s="110">
        <f t="shared" si="207"/>
        <v>33</v>
      </c>
      <c r="H499" s="117">
        <v>33</v>
      </c>
      <c r="I499" s="117"/>
      <c r="J499" s="110">
        <f t="shared" si="208"/>
        <v>11</v>
      </c>
      <c r="K499" s="117">
        <v>11</v>
      </c>
      <c r="L499" s="117"/>
      <c r="M499" s="110">
        <f t="shared" si="209"/>
        <v>12</v>
      </c>
      <c r="N499" s="117">
        <v>12</v>
      </c>
      <c r="O499" s="117"/>
    </row>
    <row r="500" spans="1:15" s="104" customFormat="1" ht="78.75">
      <c r="A500" s="106" t="s">
        <v>612</v>
      </c>
      <c r="B500" s="102" t="s">
        <v>589</v>
      </c>
      <c r="C500" s="102">
        <v>10</v>
      </c>
      <c r="D500" s="108" t="s">
        <v>780</v>
      </c>
      <c r="E500" s="116" t="s">
        <v>872</v>
      </c>
      <c r="F500" s="102" t="s">
        <v>940</v>
      </c>
      <c r="G500" s="110">
        <f t="shared" si="207"/>
        <v>1</v>
      </c>
      <c r="H500" s="110">
        <v>1</v>
      </c>
      <c r="I500" s="110"/>
      <c r="J500" s="110">
        <f t="shared" si="208"/>
        <v>1</v>
      </c>
      <c r="K500" s="110">
        <v>1</v>
      </c>
      <c r="L500" s="110"/>
      <c r="M500" s="110">
        <f t="shared" si="209"/>
        <v>1</v>
      </c>
      <c r="N500" s="110">
        <v>1</v>
      </c>
      <c r="O500" s="110"/>
    </row>
    <row r="501" spans="1:15" s="104" customFormat="1" ht="78.75">
      <c r="A501" s="106" t="s">
        <v>613</v>
      </c>
      <c r="B501" s="102" t="s">
        <v>589</v>
      </c>
      <c r="C501" s="102">
        <v>10</v>
      </c>
      <c r="D501" s="108" t="s">
        <v>780</v>
      </c>
      <c r="E501" s="116" t="s">
        <v>872</v>
      </c>
      <c r="F501" s="102" t="s">
        <v>671</v>
      </c>
      <c r="G501" s="110">
        <f t="shared" si="207"/>
        <v>23</v>
      </c>
      <c r="H501" s="117">
        <v>23</v>
      </c>
      <c r="I501" s="117"/>
      <c r="J501" s="110">
        <f t="shared" si="208"/>
        <v>24</v>
      </c>
      <c r="K501" s="117">
        <v>24</v>
      </c>
      <c r="L501" s="117"/>
      <c r="M501" s="110">
        <f t="shared" si="209"/>
        <v>25</v>
      </c>
      <c r="N501" s="117">
        <v>25</v>
      </c>
      <c r="O501" s="117"/>
    </row>
    <row r="502" spans="1:15" s="104" customFormat="1" ht="110.25">
      <c r="A502" s="106" t="s">
        <v>614</v>
      </c>
      <c r="B502" s="102" t="s">
        <v>589</v>
      </c>
      <c r="C502" s="102">
        <v>10</v>
      </c>
      <c r="D502" s="108" t="s">
        <v>780</v>
      </c>
      <c r="E502" s="116" t="s">
        <v>873</v>
      </c>
      <c r="F502" s="102" t="s">
        <v>940</v>
      </c>
      <c r="G502" s="110">
        <f t="shared" si="207"/>
        <v>30</v>
      </c>
      <c r="H502" s="110">
        <v>30</v>
      </c>
      <c r="I502" s="110"/>
      <c r="J502" s="110">
        <f t="shared" si="208"/>
        <v>30</v>
      </c>
      <c r="K502" s="110">
        <v>30</v>
      </c>
      <c r="L502" s="110"/>
      <c r="M502" s="110">
        <f t="shared" si="209"/>
        <v>31</v>
      </c>
      <c r="N502" s="110">
        <v>31</v>
      </c>
      <c r="O502" s="110"/>
    </row>
    <row r="503" spans="1:15" s="104" customFormat="1" ht="31.5">
      <c r="A503" s="106" t="s">
        <v>670</v>
      </c>
      <c r="B503" s="102" t="s">
        <v>589</v>
      </c>
      <c r="C503" s="102">
        <v>10</v>
      </c>
      <c r="D503" s="108" t="s">
        <v>780</v>
      </c>
      <c r="E503" s="116" t="s">
        <v>873</v>
      </c>
      <c r="F503" s="102" t="s">
        <v>671</v>
      </c>
      <c r="G503" s="110">
        <f t="shared" si="207"/>
        <v>1956</v>
      </c>
      <c r="H503" s="117">
        <v>1956</v>
      </c>
      <c r="I503" s="117"/>
      <c r="J503" s="110">
        <f t="shared" si="208"/>
        <v>2032</v>
      </c>
      <c r="K503" s="117">
        <v>2032</v>
      </c>
      <c r="L503" s="117"/>
      <c r="M503" s="110">
        <f t="shared" si="209"/>
        <v>2113</v>
      </c>
      <c r="N503" s="117">
        <v>2113</v>
      </c>
      <c r="O503" s="117"/>
    </row>
    <row r="504" spans="1:15" s="104" customFormat="1" ht="78.75">
      <c r="A504" s="106" t="s">
        <v>788</v>
      </c>
      <c r="B504" s="102" t="s">
        <v>589</v>
      </c>
      <c r="C504" s="102">
        <v>10</v>
      </c>
      <c r="D504" s="108" t="s">
        <v>780</v>
      </c>
      <c r="E504" s="116" t="s">
        <v>878</v>
      </c>
      <c r="F504" s="102" t="s">
        <v>940</v>
      </c>
      <c r="G504" s="110">
        <f t="shared" si="207"/>
        <v>2</v>
      </c>
      <c r="H504" s="110">
        <v>2</v>
      </c>
      <c r="I504" s="110"/>
      <c r="J504" s="110">
        <f t="shared" si="208"/>
        <v>2</v>
      </c>
      <c r="K504" s="110">
        <v>2</v>
      </c>
      <c r="L504" s="110"/>
      <c r="M504" s="110">
        <f t="shared" si="209"/>
        <v>2</v>
      </c>
      <c r="N504" s="110">
        <v>2</v>
      </c>
      <c r="O504" s="110"/>
    </row>
    <row r="505" spans="1:15" s="104" customFormat="1" ht="63">
      <c r="A505" s="106" t="s">
        <v>789</v>
      </c>
      <c r="B505" s="102" t="s">
        <v>589</v>
      </c>
      <c r="C505" s="102" t="s">
        <v>673</v>
      </c>
      <c r="D505" s="108" t="s">
        <v>780</v>
      </c>
      <c r="E505" s="116" t="s">
        <v>878</v>
      </c>
      <c r="F505" s="102" t="s">
        <v>671</v>
      </c>
      <c r="G505" s="110">
        <f t="shared" si="207"/>
        <v>115</v>
      </c>
      <c r="H505" s="117">
        <v>115</v>
      </c>
      <c r="I505" s="117"/>
      <c r="J505" s="110">
        <f t="shared" si="208"/>
        <v>81</v>
      </c>
      <c r="K505" s="117">
        <v>81</v>
      </c>
      <c r="L505" s="117"/>
      <c r="M505" s="110">
        <f t="shared" si="209"/>
        <v>84</v>
      </c>
      <c r="N505" s="117">
        <v>84</v>
      </c>
      <c r="O505" s="117"/>
    </row>
    <row r="506" spans="1:15" s="104" customFormat="1" ht="126">
      <c r="A506" s="111" t="s">
        <v>215</v>
      </c>
      <c r="B506" s="102" t="s">
        <v>589</v>
      </c>
      <c r="C506" s="102" t="s">
        <v>673</v>
      </c>
      <c r="D506" s="108" t="s">
        <v>780</v>
      </c>
      <c r="E506" s="114" t="s">
        <v>786</v>
      </c>
      <c r="F506" s="102"/>
      <c r="G506" s="110">
        <f aca="true" t="shared" si="210" ref="G506:O507">G507</f>
        <v>338</v>
      </c>
      <c r="H506" s="110">
        <f t="shared" si="210"/>
        <v>338</v>
      </c>
      <c r="I506" s="110">
        <f t="shared" si="210"/>
        <v>0</v>
      </c>
      <c r="J506" s="110">
        <f t="shared" si="210"/>
        <v>338</v>
      </c>
      <c r="K506" s="110">
        <f t="shared" si="210"/>
        <v>338</v>
      </c>
      <c r="L506" s="110">
        <f t="shared" si="210"/>
        <v>0</v>
      </c>
      <c r="M506" s="110">
        <f t="shared" si="210"/>
        <v>338</v>
      </c>
      <c r="N506" s="110">
        <f t="shared" si="210"/>
        <v>338</v>
      </c>
      <c r="O506" s="110">
        <f t="shared" si="210"/>
        <v>0</v>
      </c>
    </row>
    <row r="507" spans="1:15" s="104" customFormat="1" ht="63">
      <c r="A507" s="111" t="s">
        <v>535</v>
      </c>
      <c r="B507" s="102" t="s">
        <v>589</v>
      </c>
      <c r="C507" s="102" t="s">
        <v>673</v>
      </c>
      <c r="D507" s="108" t="s">
        <v>780</v>
      </c>
      <c r="E507" s="114" t="s">
        <v>787</v>
      </c>
      <c r="F507" s="102"/>
      <c r="G507" s="110">
        <f t="shared" si="210"/>
        <v>338</v>
      </c>
      <c r="H507" s="110">
        <f t="shared" si="210"/>
        <v>338</v>
      </c>
      <c r="I507" s="110">
        <f t="shared" si="210"/>
        <v>0</v>
      </c>
      <c r="J507" s="110">
        <f t="shared" si="210"/>
        <v>338</v>
      </c>
      <c r="K507" s="110">
        <f t="shared" si="210"/>
        <v>338</v>
      </c>
      <c r="L507" s="110">
        <f t="shared" si="210"/>
        <v>0</v>
      </c>
      <c r="M507" s="110">
        <f t="shared" si="210"/>
        <v>338</v>
      </c>
      <c r="N507" s="110">
        <f t="shared" si="210"/>
        <v>338</v>
      </c>
      <c r="O507" s="110">
        <f t="shared" si="210"/>
        <v>0</v>
      </c>
    </row>
    <row r="508" spans="1:15" s="104" customFormat="1" ht="157.5">
      <c r="A508" s="118" t="s">
        <v>468</v>
      </c>
      <c r="B508" s="102" t="s">
        <v>589</v>
      </c>
      <c r="C508" s="102" t="s">
        <v>673</v>
      </c>
      <c r="D508" s="108" t="s">
        <v>780</v>
      </c>
      <c r="E508" s="116" t="s">
        <v>481</v>
      </c>
      <c r="F508" s="102" t="s">
        <v>671</v>
      </c>
      <c r="G508" s="110">
        <f>SUM(H508:I508)</f>
        <v>338</v>
      </c>
      <c r="H508" s="117">
        <v>338</v>
      </c>
      <c r="I508" s="117"/>
      <c r="J508" s="110">
        <f>SUM(K508:L508)</f>
        <v>338</v>
      </c>
      <c r="K508" s="117">
        <v>338</v>
      </c>
      <c r="L508" s="117"/>
      <c r="M508" s="110">
        <f>SUM(N508:O508)</f>
        <v>338</v>
      </c>
      <c r="N508" s="117">
        <v>338</v>
      </c>
      <c r="O508" s="117"/>
    </row>
    <row r="509" spans="1:15" s="104" customFormat="1" ht="110.25">
      <c r="A509" s="111" t="s">
        <v>211</v>
      </c>
      <c r="B509" s="102" t="s">
        <v>589</v>
      </c>
      <c r="C509" s="102">
        <v>10</v>
      </c>
      <c r="D509" s="108" t="s">
        <v>780</v>
      </c>
      <c r="E509" s="114" t="s">
        <v>42</v>
      </c>
      <c r="F509" s="102"/>
      <c r="G509" s="110">
        <f aca="true" t="shared" si="211" ref="G509:O509">G510</f>
        <v>13357</v>
      </c>
      <c r="H509" s="110">
        <f t="shared" si="211"/>
        <v>13344</v>
      </c>
      <c r="I509" s="110">
        <f t="shared" si="211"/>
        <v>13</v>
      </c>
      <c r="J509" s="110">
        <f t="shared" si="211"/>
        <v>15840</v>
      </c>
      <c r="K509" s="110">
        <f t="shared" si="211"/>
        <v>15840</v>
      </c>
      <c r="L509" s="110">
        <f t="shared" si="211"/>
        <v>0</v>
      </c>
      <c r="M509" s="110">
        <f t="shared" si="211"/>
        <v>16534</v>
      </c>
      <c r="N509" s="110">
        <f t="shared" si="211"/>
        <v>16534</v>
      </c>
      <c r="O509" s="110">
        <f t="shared" si="211"/>
        <v>0</v>
      </c>
    </row>
    <row r="510" spans="1:15" s="104" customFormat="1" ht="63">
      <c r="A510" s="111" t="s">
        <v>932</v>
      </c>
      <c r="B510" s="102" t="s">
        <v>589</v>
      </c>
      <c r="C510" s="102">
        <v>10</v>
      </c>
      <c r="D510" s="108" t="s">
        <v>780</v>
      </c>
      <c r="E510" s="114" t="s">
        <v>43</v>
      </c>
      <c r="F510" s="102"/>
      <c r="G510" s="110">
        <f aca="true" t="shared" si="212" ref="G510:O510">SUM(G511:G516)</f>
        <v>13357</v>
      </c>
      <c r="H510" s="110">
        <f t="shared" si="212"/>
        <v>13344</v>
      </c>
      <c r="I510" s="110">
        <f t="shared" si="212"/>
        <v>13</v>
      </c>
      <c r="J510" s="110">
        <f t="shared" si="212"/>
        <v>15840</v>
      </c>
      <c r="K510" s="110">
        <f t="shared" si="212"/>
        <v>15840</v>
      </c>
      <c r="L510" s="110">
        <f t="shared" si="212"/>
        <v>0</v>
      </c>
      <c r="M510" s="110">
        <f t="shared" si="212"/>
        <v>16534</v>
      </c>
      <c r="N510" s="110">
        <f t="shared" si="212"/>
        <v>16534</v>
      </c>
      <c r="O510" s="110">
        <f t="shared" si="212"/>
        <v>0</v>
      </c>
    </row>
    <row r="511" spans="1:15" s="104" customFormat="1" ht="47.25">
      <c r="A511" s="106" t="s">
        <v>795</v>
      </c>
      <c r="B511" s="102" t="s">
        <v>589</v>
      </c>
      <c r="C511" s="102">
        <v>10</v>
      </c>
      <c r="D511" s="108" t="s">
        <v>780</v>
      </c>
      <c r="E511" s="116" t="s">
        <v>796</v>
      </c>
      <c r="F511" s="102" t="s">
        <v>671</v>
      </c>
      <c r="G511" s="110">
        <f aca="true" t="shared" si="213" ref="G511:G516">SUM(H511:I511)</f>
        <v>13</v>
      </c>
      <c r="H511" s="110"/>
      <c r="I511" s="110">
        <v>13</v>
      </c>
      <c r="J511" s="110">
        <f aca="true" t="shared" si="214" ref="J511:J516">SUM(K511:L511)</f>
        <v>0</v>
      </c>
      <c r="K511" s="110"/>
      <c r="L511" s="110"/>
      <c r="M511" s="110">
        <f aca="true" t="shared" si="215" ref="M511:M516">SUM(N511:O511)</f>
        <v>0</v>
      </c>
      <c r="N511" s="110"/>
      <c r="O511" s="110"/>
    </row>
    <row r="512" spans="1:15" s="104" customFormat="1" ht="157.5">
      <c r="A512" s="111" t="s">
        <v>345</v>
      </c>
      <c r="B512" s="102" t="s">
        <v>589</v>
      </c>
      <c r="C512" s="102">
        <v>10</v>
      </c>
      <c r="D512" s="108" t="s">
        <v>780</v>
      </c>
      <c r="E512" s="116" t="s">
        <v>344</v>
      </c>
      <c r="F512" s="102" t="s">
        <v>671</v>
      </c>
      <c r="G512" s="110">
        <f t="shared" si="213"/>
        <v>5455</v>
      </c>
      <c r="H512" s="117">
        <v>5455</v>
      </c>
      <c r="I512" s="117"/>
      <c r="J512" s="110">
        <f>SUM(K512:L512)</f>
        <v>7203</v>
      </c>
      <c r="K512" s="117">
        <v>7203</v>
      </c>
      <c r="L512" s="117"/>
      <c r="M512" s="110">
        <f t="shared" si="215"/>
        <v>7540</v>
      </c>
      <c r="N512" s="117">
        <v>7540</v>
      </c>
      <c r="O512" s="117"/>
    </row>
    <row r="513" spans="1:15" s="104" customFormat="1" ht="78.75">
      <c r="A513" s="106" t="s">
        <v>793</v>
      </c>
      <c r="B513" s="102" t="s">
        <v>589</v>
      </c>
      <c r="C513" s="102" t="s">
        <v>673</v>
      </c>
      <c r="D513" s="108" t="s">
        <v>780</v>
      </c>
      <c r="E513" s="116" t="s">
        <v>592</v>
      </c>
      <c r="F513" s="102" t="s">
        <v>940</v>
      </c>
      <c r="G513" s="110">
        <f t="shared" si="213"/>
        <v>62</v>
      </c>
      <c r="H513" s="110">
        <v>62</v>
      </c>
      <c r="I513" s="110"/>
      <c r="J513" s="110">
        <f t="shared" si="214"/>
        <v>68</v>
      </c>
      <c r="K513" s="110">
        <v>68</v>
      </c>
      <c r="L513" s="110"/>
      <c r="M513" s="110">
        <f t="shared" si="215"/>
        <v>70</v>
      </c>
      <c r="N513" s="110">
        <v>70</v>
      </c>
      <c r="O513" s="110"/>
    </row>
    <row r="514" spans="1:15" s="104" customFormat="1" ht="78.75">
      <c r="A514" s="106" t="s">
        <v>434</v>
      </c>
      <c r="B514" s="102" t="s">
        <v>589</v>
      </c>
      <c r="C514" s="102" t="s">
        <v>673</v>
      </c>
      <c r="D514" s="108" t="s">
        <v>780</v>
      </c>
      <c r="E514" s="116" t="s">
        <v>592</v>
      </c>
      <c r="F514" s="102" t="s">
        <v>671</v>
      </c>
      <c r="G514" s="110">
        <f t="shared" si="213"/>
        <v>7645</v>
      </c>
      <c r="H514" s="110">
        <v>7645</v>
      </c>
      <c r="I514" s="117"/>
      <c r="J514" s="110">
        <f t="shared" si="214"/>
        <v>8502</v>
      </c>
      <c r="K514" s="110">
        <v>8502</v>
      </c>
      <c r="L514" s="117"/>
      <c r="M514" s="110">
        <f t="shared" si="215"/>
        <v>8848</v>
      </c>
      <c r="N514" s="110">
        <v>8848</v>
      </c>
      <c r="O514" s="117"/>
    </row>
    <row r="515" spans="1:15" s="104" customFormat="1" ht="94.5">
      <c r="A515" s="106" t="s">
        <v>435</v>
      </c>
      <c r="B515" s="102" t="s">
        <v>589</v>
      </c>
      <c r="C515" s="102">
        <v>10</v>
      </c>
      <c r="D515" s="108" t="s">
        <v>780</v>
      </c>
      <c r="E515" s="116" t="s">
        <v>576</v>
      </c>
      <c r="F515" s="102" t="s">
        <v>940</v>
      </c>
      <c r="G515" s="110">
        <f t="shared" si="213"/>
        <v>3</v>
      </c>
      <c r="H515" s="110">
        <v>3</v>
      </c>
      <c r="I515" s="110"/>
      <c r="J515" s="110">
        <f t="shared" si="214"/>
        <v>1</v>
      </c>
      <c r="K515" s="110">
        <v>1</v>
      </c>
      <c r="L515" s="110"/>
      <c r="M515" s="110">
        <f t="shared" si="215"/>
        <v>1</v>
      </c>
      <c r="N515" s="110">
        <v>1</v>
      </c>
      <c r="O515" s="110"/>
    </row>
    <row r="516" spans="1:15" s="104" customFormat="1" ht="78.75">
      <c r="A516" s="106" t="s">
        <v>436</v>
      </c>
      <c r="B516" s="102" t="s">
        <v>589</v>
      </c>
      <c r="C516" s="102">
        <v>10</v>
      </c>
      <c r="D516" s="108" t="s">
        <v>780</v>
      </c>
      <c r="E516" s="116" t="s">
        <v>576</v>
      </c>
      <c r="F516" s="102">
        <v>300</v>
      </c>
      <c r="G516" s="110">
        <f t="shared" si="213"/>
        <v>179</v>
      </c>
      <c r="H516" s="117">
        <v>179</v>
      </c>
      <c r="I516" s="117"/>
      <c r="J516" s="110">
        <f t="shared" si="214"/>
        <v>66</v>
      </c>
      <c r="K516" s="117">
        <v>66</v>
      </c>
      <c r="L516" s="117"/>
      <c r="M516" s="110">
        <f t="shared" si="215"/>
        <v>75</v>
      </c>
      <c r="N516" s="117">
        <v>75</v>
      </c>
      <c r="O516" s="117"/>
    </row>
    <row r="517" spans="1:15" s="104" customFormat="1" ht="15.75">
      <c r="A517" s="90" t="s">
        <v>672</v>
      </c>
      <c r="B517" s="153">
        <v>873</v>
      </c>
      <c r="C517" s="105">
        <v>10</v>
      </c>
      <c r="D517" s="101" t="s">
        <v>971</v>
      </c>
      <c r="E517" s="102"/>
      <c r="F517" s="102"/>
      <c r="G517" s="103">
        <f aca="true" t="shared" si="216" ref="G517:O518">G518</f>
        <v>18301.3</v>
      </c>
      <c r="H517" s="103">
        <f t="shared" si="216"/>
        <v>18301.3</v>
      </c>
      <c r="I517" s="103">
        <f t="shared" si="216"/>
        <v>0</v>
      </c>
      <c r="J517" s="103">
        <f t="shared" si="216"/>
        <v>19726.3</v>
      </c>
      <c r="K517" s="103">
        <f t="shared" si="216"/>
        <v>19726.3</v>
      </c>
      <c r="L517" s="103">
        <f t="shared" si="216"/>
        <v>0</v>
      </c>
      <c r="M517" s="103">
        <f t="shared" si="216"/>
        <v>20706.7</v>
      </c>
      <c r="N517" s="103">
        <f t="shared" si="216"/>
        <v>20706.7</v>
      </c>
      <c r="O517" s="103">
        <f t="shared" si="216"/>
        <v>0</v>
      </c>
    </row>
    <row r="518" spans="1:15" s="104" customFormat="1" ht="78.75">
      <c r="A518" s="111" t="s">
        <v>181</v>
      </c>
      <c r="B518" s="102" t="s">
        <v>589</v>
      </c>
      <c r="C518" s="102" t="s">
        <v>673</v>
      </c>
      <c r="D518" s="108" t="s">
        <v>971</v>
      </c>
      <c r="E518" s="114" t="s">
        <v>451</v>
      </c>
      <c r="F518" s="102"/>
      <c r="G518" s="110">
        <f t="shared" si="216"/>
        <v>18301.3</v>
      </c>
      <c r="H518" s="110">
        <f t="shared" si="216"/>
        <v>18301.3</v>
      </c>
      <c r="I518" s="110">
        <f t="shared" si="216"/>
        <v>0</v>
      </c>
      <c r="J518" s="110">
        <f t="shared" si="216"/>
        <v>19726.3</v>
      </c>
      <c r="K518" s="110">
        <f t="shared" si="216"/>
        <v>19726.3</v>
      </c>
      <c r="L518" s="110">
        <f t="shared" si="216"/>
        <v>0</v>
      </c>
      <c r="M518" s="110">
        <f t="shared" si="216"/>
        <v>20706.7</v>
      </c>
      <c r="N518" s="110">
        <f t="shared" si="216"/>
        <v>20706.7</v>
      </c>
      <c r="O518" s="110">
        <f t="shared" si="216"/>
        <v>0</v>
      </c>
    </row>
    <row r="519" spans="1:15" s="104" customFormat="1" ht="110.25">
      <c r="A519" s="111" t="s">
        <v>211</v>
      </c>
      <c r="B519" s="102" t="s">
        <v>589</v>
      </c>
      <c r="C519" s="102" t="s">
        <v>673</v>
      </c>
      <c r="D519" s="108" t="s">
        <v>971</v>
      </c>
      <c r="E519" s="114" t="s">
        <v>42</v>
      </c>
      <c r="F519" s="102"/>
      <c r="G519" s="110">
        <f>SUM(G520,G523,G525)</f>
        <v>18301.3</v>
      </c>
      <c r="H519" s="110">
        <f aca="true" t="shared" si="217" ref="H519:O519">SUM(H520,H523,H525)</f>
        <v>18301.3</v>
      </c>
      <c r="I519" s="110">
        <f t="shared" si="217"/>
        <v>0</v>
      </c>
      <c r="J519" s="110">
        <f t="shared" si="217"/>
        <v>19726.3</v>
      </c>
      <c r="K519" s="110">
        <f t="shared" si="217"/>
        <v>19726.3</v>
      </c>
      <c r="L519" s="110">
        <f t="shared" si="217"/>
        <v>0</v>
      </c>
      <c r="M519" s="110">
        <f t="shared" si="217"/>
        <v>20706.7</v>
      </c>
      <c r="N519" s="110">
        <f t="shared" si="217"/>
        <v>20706.7</v>
      </c>
      <c r="O519" s="110">
        <f t="shared" si="217"/>
        <v>0</v>
      </c>
    </row>
    <row r="520" spans="1:15" s="104" customFormat="1" ht="31.5">
      <c r="A520" s="111" t="s">
        <v>291</v>
      </c>
      <c r="B520" s="102" t="s">
        <v>589</v>
      </c>
      <c r="C520" s="102" t="s">
        <v>673</v>
      </c>
      <c r="D520" s="108" t="s">
        <v>971</v>
      </c>
      <c r="E520" s="114" t="s">
        <v>290</v>
      </c>
      <c r="F520" s="102"/>
      <c r="G520" s="110">
        <f>SUM(H520:I520)</f>
        <v>11869</v>
      </c>
      <c r="H520" s="110">
        <f>SUM(H521:H522)</f>
        <v>11869</v>
      </c>
      <c r="I520" s="110">
        <f>SUM(I521:I522)</f>
        <v>0</v>
      </c>
      <c r="J520" s="110">
        <f>SUM(K520:L520)</f>
        <v>12401</v>
      </c>
      <c r="K520" s="110">
        <f>SUM(K521:K522)</f>
        <v>12401</v>
      </c>
      <c r="L520" s="110">
        <f>SUM(L521:L522)</f>
        <v>0</v>
      </c>
      <c r="M520" s="110">
        <f>SUM(N520:O520)</f>
        <v>12511</v>
      </c>
      <c r="N520" s="110">
        <f>SUM(N521:N522)</f>
        <v>12511</v>
      </c>
      <c r="O520" s="110">
        <f>SUM(O521:O522)</f>
        <v>0</v>
      </c>
    </row>
    <row r="521" spans="1:15" s="104" customFormat="1" ht="157.5">
      <c r="A521" s="106" t="s">
        <v>527</v>
      </c>
      <c r="B521" s="102" t="s">
        <v>589</v>
      </c>
      <c r="C521" s="102" t="s">
        <v>673</v>
      </c>
      <c r="D521" s="108" t="s">
        <v>971</v>
      </c>
      <c r="E521" s="116" t="s">
        <v>347</v>
      </c>
      <c r="F521" s="102" t="s">
        <v>940</v>
      </c>
      <c r="G521" s="110">
        <f>SUM(H521:I521)</f>
        <v>176</v>
      </c>
      <c r="H521" s="110">
        <v>176</v>
      </c>
      <c r="I521" s="110"/>
      <c r="J521" s="110">
        <f>SUM(K521:L521)</f>
        <v>183</v>
      </c>
      <c r="K521" s="110">
        <v>183</v>
      </c>
      <c r="L521" s="110"/>
      <c r="M521" s="110">
        <f>SUM(N521:O521)</f>
        <v>191</v>
      </c>
      <c r="N521" s="110">
        <v>191</v>
      </c>
      <c r="O521" s="110"/>
    </row>
    <row r="522" spans="1:15" s="104" customFormat="1" ht="141.75">
      <c r="A522" s="106" t="s">
        <v>437</v>
      </c>
      <c r="B522" s="102" t="s">
        <v>589</v>
      </c>
      <c r="C522" s="102" t="s">
        <v>673</v>
      </c>
      <c r="D522" s="108" t="s">
        <v>971</v>
      </c>
      <c r="E522" s="116" t="s">
        <v>347</v>
      </c>
      <c r="F522" s="102" t="s">
        <v>671</v>
      </c>
      <c r="G522" s="110">
        <f>SUM(H522:I522)</f>
        <v>11693</v>
      </c>
      <c r="H522" s="117">
        <v>11693</v>
      </c>
      <c r="I522" s="117"/>
      <c r="J522" s="110">
        <f>SUM(K522:L522)</f>
        <v>12218</v>
      </c>
      <c r="K522" s="117">
        <v>12218</v>
      </c>
      <c r="L522" s="117"/>
      <c r="M522" s="110">
        <f>SUM(N522:O522)</f>
        <v>12320</v>
      </c>
      <c r="N522" s="117">
        <v>12320</v>
      </c>
      <c r="O522" s="117"/>
    </row>
    <row r="523" spans="1:15" s="104" customFormat="1" ht="63">
      <c r="A523" s="111" t="s">
        <v>932</v>
      </c>
      <c r="B523" s="102" t="s">
        <v>589</v>
      </c>
      <c r="C523" s="102" t="s">
        <v>673</v>
      </c>
      <c r="D523" s="108" t="s">
        <v>971</v>
      </c>
      <c r="E523" s="114" t="s">
        <v>43</v>
      </c>
      <c r="F523" s="102"/>
      <c r="G523" s="110">
        <f aca="true" t="shared" si="218" ref="G523:O523">SUM(G524:G524)</f>
        <v>91</v>
      </c>
      <c r="H523" s="110">
        <f t="shared" si="218"/>
        <v>91</v>
      </c>
      <c r="I523" s="110">
        <f t="shared" si="218"/>
        <v>0</v>
      </c>
      <c r="J523" s="110">
        <f t="shared" si="218"/>
        <v>0</v>
      </c>
      <c r="K523" s="110">
        <f t="shared" si="218"/>
        <v>0</v>
      </c>
      <c r="L523" s="110">
        <f t="shared" si="218"/>
        <v>0</v>
      </c>
      <c r="M523" s="110">
        <f t="shared" si="218"/>
        <v>0</v>
      </c>
      <c r="N523" s="110">
        <f t="shared" si="218"/>
        <v>0</v>
      </c>
      <c r="O523" s="110">
        <f t="shared" si="218"/>
        <v>0</v>
      </c>
    </row>
    <row r="524" spans="1:15" s="104" customFormat="1" ht="126">
      <c r="A524" s="111" t="s">
        <v>991</v>
      </c>
      <c r="B524" s="102" t="s">
        <v>589</v>
      </c>
      <c r="C524" s="102" t="s">
        <v>673</v>
      </c>
      <c r="D524" s="108" t="s">
        <v>971</v>
      </c>
      <c r="E524" s="144" t="s">
        <v>990</v>
      </c>
      <c r="F524" s="102" t="s">
        <v>671</v>
      </c>
      <c r="G524" s="110">
        <f>SUM(H524:I524)</f>
        <v>91</v>
      </c>
      <c r="H524" s="110">
        <v>91</v>
      </c>
      <c r="I524" s="110"/>
      <c r="J524" s="110">
        <f>SUM(K524:L524)</f>
        <v>0</v>
      </c>
      <c r="K524" s="110">
        <v>0</v>
      </c>
      <c r="L524" s="110"/>
      <c r="M524" s="110">
        <f>SUM(N524:O524)</f>
        <v>0</v>
      </c>
      <c r="N524" s="110">
        <v>0</v>
      </c>
      <c r="O524" s="110"/>
    </row>
    <row r="525" spans="1:15" s="104" customFormat="1" ht="78.75">
      <c r="A525" s="111" t="s">
        <v>707</v>
      </c>
      <c r="B525" s="102" t="s">
        <v>589</v>
      </c>
      <c r="C525" s="102" t="s">
        <v>673</v>
      </c>
      <c r="D525" s="108" t="s">
        <v>971</v>
      </c>
      <c r="E525" s="114" t="s">
        <v>402</v>
      </c>
      <c r="F525" s="102"/>
      <c r="G525" s="110">
        <f aca="true" t="shared" si="219" ref="G525:O525">SUM(G526:G534)</f>
        <v>6341.3</v>
      </c>
      <c r="H525" s="110">
        <f t="shared" si="219"/>
        <v>6341.3</v>
      </c>
      <c r="I525" s="110">
        <f t="shared" si="219"/>
        <v>0</v>
      </c>
      <c r="J525" s="110">
        <f t="shared" si="219"/>
        <v>7325.3</v>
      </c>
      <c r="K525" s="110">
        <f t="shared" si="219"/>
        <v>7325.3</v>
      </c>
      <c r="L525" s="110">
        <f t="shared" si="219"/>
        <v>0</v>
      </c>
      <c r="M525" s="110">
        <f t="shared" si="219"/>
        <v>8195.7</v>
      </c>
      <c r="N525" s="110">
        <f t="shared" si="219"/>
        <v>8195.7</v>
      </c>
      <c r="O525" s="110">
        <f t="shared" si="219"/>
        <v>0</v>
      </c>
    </row>
    <row r="526" spans="1:15" s="104" customFormat="1" ht="110.25">
      <c r="A526" s="106" t="s">
        <v>438</v>
      </c>
      <c r="B526" s="102" t="s">
        <v>589</v>
      </c>
      <c r="C526" s="102" t="s">
        <v>673</v>
      </c>
      <c r="D526" s="108" t="s">
        <v>971</v>
      </c>
      <c r="E526" s="116" t="s">
        <v>593</v>
      </c>
      <c r="F526" s="102" t="s">
        <v>671</v>
      </c>
      <c r="G526" s="110">
        <f aca="true" t="shared" si="220" ref="G526:G534">SUM(H526:I526)</f>
        <v>85.3</v>
      </c>
      <c r="H526" s="117">
        <v>85.3</v>
      </c>
      <c r="I526" s="117"/>
      <c r="J526" s="110">
        <f aca="true" t="shared" si="221" ref="J526:J534">SUM(K526:L526)</f>
        <v>36.3</v>
      </c>
      <c r="K526" s="117">
        <v>36.3</v>
      </c>
      <c r="L526" s="117"/>
      <c r="M526" s="110">
        <f aca="true" t="shared" si="222" ref="M526:M534">SUM(N526:O526)</f>
        <v>37.7</v>
      </c>
      <c r="N526" s="117">
        <v>37.7</v>
      </c>
      <c r="O526" s="117"/>
    </row>
    <row r="527" spans="1:15" s="104" customFormat="1" ht="141.75">
      <c r="A527" s="106" t="s">
        <v>439</v>
      </c>
      <c r="B527" s="102" t="s">
        <v>589</v>
      </c>
      <c r="C527" s="102" t="s">
        <v>673</v>
      </c>
      <c r="D527" s="108" t="s">
        <v>971</v>
      </c>
      <c r="E527" s="116" t="s">
        <v>594</v>
      </c>
      <c r="F527" s="102" t="s">
        <v>671</v>
      </c>
      <c r="G527" s="110">
        <f t="shared" si="220"/>
        <v>30</v>
      </c>
      <c r="H527" s="117">
        <v>30</v>
      </c>
      <c r="I527" s="117"/>
      <c r="J527" s="110">
        <f t="shared" si="221"/>
        <v>36</v>
      </c>
      <c r="K527" s="117">
        <v>36</v>
      </c>
      <c r="L527" s="117"/>
      <c r="M527" s="110">
        <f t="shared" si="222"/>
        <v>42</v>
      </c>
      <c r="N527" s="117">
        <v>42</v>
      </c>
      <c r="O527" s="117"/>
    </row>
    <row r="528" spans="1:15" s="104" customFormat="1" ht="94.5">
      <c r="A528" s="106" t="s">
        <v>961</v>
      </c>
      <c r="B528" s="102" t="s">
        <v>589</v>
      </c>
      <c r="C528" s="102" t="s">
        <v>879</v>
      </c>
      <c r="D528" s="108" t="s">
        <v>971</v>
      </c>
      <c r="E528" s="116" t="s">
        <v>595</v>
      </c>
      <c r="F528" s="102" t="s">
        <v>940</v>
      </c>
      <c r="G528" s="110">
        <f t="shared" si="220"/>
        <v>12</v>
      </c>
      <c r="H528" s="117">
        <v>12</v>
      </c>
      <c r="I528" s="117"/>
      <c r="J528" s="110">
        <f t="shared" si="221"/>
        <v>18</v>
      </c>
      <c r="K528" s="117">
        <v>18</v>
      </c>
      <c r="L528" s="117"/>
      <c r="M528" s="110">
        <f t="shared" si="222"/>
        <v>19</v>
      </c>
      <c r="N528" s="117">
        <v>19</v>
      </c>
      <c r="O528" s="117"/>
    </row>
    <row r="529" spans="1:15" s="104" customFormat="1" ht="78.75">
      <c r="A529" s="106" t="s">
        <v>440</v>
      </c>
      <c r="B529" s="102" t="s">
        <v>589</v>
      </c>
      <c r="C529" s="102" t="s">
        <v>879</v>
      </c>
      <c r="D529" s="108" t="s">
        <v>971</v>
      </c>
      <c r="E529" s="116" t="s">
        <v>595</v>
      </c>
      <c r="F529" s="102" t="s">
        <v>671</v>
      </c>
      <c r="G529" s="110">
        <f t="shared" si="220"/>
        <v>1475</v>
      </c>
      <c r="H529" s="117">
        <v>1475</v>
      </c>
      <c r="I529" s="117"/>
      <c r="J529" s="110">
        <f t="shared" si="221"/>
        <v>2120</v>
      </c>
      <c r="K529" s="117">
        <v>2120</v>
      </c>
      <c r="L529" s="117"/>
      <c r="M529" s="110">
        <f t="shared" si="222"/>
        <v>2204</v>
      </c>
      <c r="N529" s="117">
        <v>2204</v>
      </c>
      <c r="O529" s="117"/>
    </row>
    <row r="530" spans="1:15" s="104" customFormat="1" ht="126">
      <c r="A530" s="106" t="s">
        <v>962</v>
      </c>
      <c r="B530" s="102" t="s">
        <v>589</v>
      </c>
      <c r="C530" s="102" t="s">
        <v>673</v>
      </c>
      <c r="D530" s="108" t="s">
        <v>971</v>
      </c>
      <c r="E530" s="102" t="s">
        <v>596</v>
      </c>
      <c r="F530" s="102" t="s">
        <v>940</v>
      </c>
      <c r="G530" s="110">
        <f t="shared" si="220"/>
        <v>17</v>
      </c>
      <c r="H530" s="117">
        <v>17</v>
      </c>
      <c r="I530" s="117"/>
      <c r="J530" s="110">
        <f t="shared" si="221"/>
        <v>18</v>
      </c>
      <c r="K530" s="117">
        <v>18</v>
      </c>
      <c r="L530" s="117"/>
      <c r="M530" s="110">
        <f t="shared" si="222"/>
        <v>20</v>
      </c>
      <c r="N530" s="117">
        <v>20</v>
      </c>
      <c r="O530" s="117"/>
    </row>
    <row r="531" spans="1:15" s="104" customFormat="1" ht="110.25">
      <c r="A531" s="106" t="s">
        <v>401</v>
      </c>
      <c r="B531" s="102" t="s">
        <v>589</v>
      </c>
      <c r="C531" s="102" t="s">
        <v>673</v>
      </c>
      <c r="D531" s="108" t="s">
        <v>971</v>
      </c>
      <c r="E531" s="102" t="s">
        <v>596</v>
      </c>
      <c r="F531" s="102" t="s">
        <v>671</v>
      </c>
      <c r="G531" s="110">
        <f t="shared" si="220"/>
        <v>2431</v>
      </c>
      <c r="H531" s="117">
        <v>2431</v>
      </c>
      <c r="I531" s="117"/>
      <c r="J531" s="110">
        <f t="shared" si="221"/>
        <v>2440</v>
      </c>
      <c r="K531" s="117">
        <v>2440</v>
      </c>
      <c r="L531" s="117"/>
      <c r="M531" s="110">
        <f t="shared" si="222"/>
        <v>2768</v>
      </c>
      <c r="N531" s="117">
        <v>2768</v>
      </c>
      <c r="O531" s="117"/>
    </row>
    <row r="532" spans="1:15" s="104" customFormat="1" ht="78.75">
      <c r="A532" s="106" t="s">
        <v>158</v>
      </c>
      <c r="B532" s="102" t="s">
        <v>589</v>
      </c>
      <c r="C532" s="102" t="s">
        <v>673</v>
      </c>
      <c r="D532" s="108" t="s">
        <v>971</v>
      </c>
      <c r="E532" s="102" t="s">
        <v>159</v>
      </c>
      <c r="F532" s="102" t="s">
        <v>671</v>
      </c>
      <c r="G532" s="110">
        <f t="shared" si="220"/>
        <v>1231</v>
      </c>
      <c r="H532" s="117">
        <v>1231</v>
      </c>
      <c r="I532" s="117"/>
      <c r="J532" s="110">
        <f t="shared" si="221"/>
        <v>970</v>
      </c>
      <c r="K532" s="117">
        <v>970</v>
      </c>
      <c r="L532" s="117"/>
      <c r="M532" s="110">
        <f t="shared" si="222"/>
        <v>1137</v>
      </c>
      <c r="N532" s="117">
        <v>1137</v>
      </c>
      <c r="O532" s="117"/>
    </row>
    <row r="533" spans="1:15" s="104" customFormat="1" ht="157.5">
      <c r="A533" s="106" t="s">
        <v>465</v>
      </c>
      <c r="B533" s="102" t="s">
        <v>589</v>
      </c>
      <c r="C533" s="102" t="s">
        <v>673</v>
      </c>
      <c r="D533" s="108" t="s">
        <v>971</v>
      </c>
      <c r="E533" s="102" t="s">
        <v>597</v>
      </c>
      <c r="F533" s="102" t="s">
        <v>940</v>
      </c>
      <c r="G533" s="110">
        <f t="shared" si="220"/>
        <v>5</v>
      </c>
      <c r="H533" s="117">
        <v>5</v>
      </c>
      <c r="I533" s="117"/>
      <c r="J533" s="110">
        <f t="shared" si="221"/>
        <v>14</v>
      </c>
      <c r="K533" s="117">
        <v>14</v>
      </c>
      <c r="L533" s="117"/>
      <c r="M533" s="110">
        <f>SUM(N533:O533)</f>
        <v>16</v>
      </c>
      <c r="N533" s="117">
        <v>16</v>
      </c>
      <c r="O533" s="117"/>
    </row>
    <row r="534" spans="1:15" s="104" customFormat="1" ht="141.75">
      <c r="A534" s="106" t="s">
        <v>315</v>
      </c>
      <c r="B534" s="102" t="s">
        <v>589</v>
      </c>
      <c r="C534" s="102" t="s">
        <v>673</v>
      </c>
      <c r="D534" s="108" t="s">
        <v>971</v>
      </c>
      <c r="E534" s="102" t="s">
        <v>597</v>
      </c>
      <c r="F534" s="102" t="s">
        <v>671</v>
      </c>
      <c r="G534" s="110">
        <f t="shared" si="220"/>
        <v>1055</v>
      </c>
      <c r="H534" s="117">
        <v>1055</v>
      </c>
      <c r="I534" s="117"/>
      <c r="J534" s="110">
        <f t="shared" si="221"/>
        <v>1673</v>
      </c>
      <c r="K534" s="117">
        <v>1673</v>
      </c>
      <c r="L534" s="117"/>
      <c r="M534" s="110">
        <f t="shared" si="222"/>
        <v>1952</v>
      </c>
      <c r="N534" s="117">
        <v>1952</v>
      </c>
      <c r="O534" s="117"/>
    </row>
    <row r="535" spans="1:15" s="104" customFormat="1" ht="31.5">
      <c r="A535" s="90" t="s">
        <v>880</v>
      </c>
      <c r="B535" s="153">
        <v>873</v>
      </c>
      <c r="C535" s="105">
        <v>10</v>
      </c>
      <c r="D535" s="101" t="s">
        <v>783</v>
      </c>
      <c r="E535" s="102"/>
      <c r="F535" s="102"/>
      <c r="G535" s="103">
        <f aca="true" t="shared" si="223" ref="G535:O535">G536</f>
        <v>9880.8</v>
      </c>
      <c r="H535" s="103">
        <f t="shared" si="223"/>
        <v>8246.9</v>
      </c>
      <c r="I535" s="103">
        <f t="shared" si="223"/>
        <v>1633.9</v>
      </c>
      <c r="J535" s="103">
        <f t="shared" si="223"/>
        <v>9955.9</v>
      </c>
      <c r="K535" s="103">
        <f t="shared" si="223"/>
        <v>8507.9</v>
      </c>
      <c r="L535" s="103">
        <f t="shared" si="223"/>
        <v>1448</v>
      </c>
      <c r="M535" s="103">
        <f t="shared" si="223"/>
        <v>10321.9</v>
      </c>
      <c r="N535" s="103">
        <f t="shared" si="223"/>
        <v>8827.9</v>
      </c>
      <c r="O535" s="103">
        <f t="shared" si="223"/>
        <v>1494</v>
      </c>
    </row>
    <row r="536" spans="1:15" s="104" customFormat="1" ht="78.75">
      <c r="A536" s="111" t="s">
        <v>181</v>
      </c>
      <c r="B536" s="102" t="s">
        <v>589</v>
      </c>
      <c r="C536" s="102">
        <v>10</v>
      </c>
      <c r="D536" s="108" t="s">
        <v>783</v>
      </c>
      <c r="E536" s="109" t="s">
        <v>451</v>
      </c>
      <c r="F536" s="102"/>
      <c r="G536" s="110">
        <f>SUM(G537,G540)</f>
        <v>9880.8</v>
      </c>
      <c r="H536" s="110">
        <f aca="true" t="shared" si="224" ref="H536:O536">SUM(H537,H540)</f>
        <v>8246.9</v>
      </c>
      <c r="I536" s="110">
        <f t="shared" si="224"/>
        <v>1633.9</v>
      </c>
      <c r="J536" s="110">
        <f t="shared" si="224"/>
        <v>9955.9</v>
      </c>
      <c r="K536" s="110">
        <f t="shared" si="224"/>
        <v>8507.9</v>
      </c>
      <c r="L536" s="110">
        <f>SUM(L537,L540)</f>
        <v>1448</v>
      </c>
      <c r="M536" s="110">
        <f t="shared" si="224"/>
        <v>10321.9</v>
      </c>
      <c r="N536" s="110">
        <f t="shared" si="224"/>
        <v>8827.9</v>
      </c>
      <c r="O536" s="110">
        <f t="shared" si="224"/>
        <v>1494</v>
      </c>
    </row>
    <row r="537" spans="1:15" s="104" customFormat="1" ht="157.5">
      <c r="A537" s="111" t="s">
        <v>216</v>
      </c>
      <c r="B537" s="102" t="s">
        <v>589</v>
      </c>
      <c r="C537" s="102">
        <v>10</v>
      </c>
      <c r="D537" s="108" t="s">
        <v>783</v>
      </c>
      <c r="E537" s="109" t="s">
        <v>1014</v>
      </c>
      <c r="F537" s="102"/>
      <c r="G537" s="110">
        <f aca="true" t="shared" si="225" ref="G537:O538">G538</f>
        <v>1136.9</v>
      </c>
      <c r="H537" s="110">
        <f t="shared" si="225"/>
        <v>0</v>
      </c>
      <c r="I537" s="110">
        <f t="shared" si="225"/>
        <v>1136.9</v>
      </c>
      <c r="J537" s="110">
        <f t="shared" si="225"/>
        <v>930</v>
      </c>
      <c r="K537" s="110">
        <f t="shared" si="225"/>
        <v>0</v>
      </c>
      <c r="L537" s="110">
        <f t="shared" si="225"/>
        <v>930</v>
      </c>
      <c r="M537" s="110">
        <f t="shared" si="225"/>
        <v>956</v>
      </c>
      <c r="N537" s="110">
        <f t="shared" si="225"/>
        <v>0</v>
      </c>
      <c r="O537" s="110">
        <f t="shared" si="225"/>
        <v>956</v>
      </c>
    </row>
    <row r="538" spans="1:15" s="104" customFormat="1" ht="63">
      <c r="A538" s="111" t="s">
        <v>1016</v>
      </c>
      <c r="B538" s="102" t="s">
        <v>589</v>
      </c>
      <c r="C538" s="102">
        <v>10</v>
      </c>
      <c r="D538" s="108" t="s">
        <v>783</v>
      </c>
      <c r="E538" s="109" t="s">
        <v>1015</v>
      </c>
      <c r="F538" s="102"/>
      <c r="G538" s="110">
        <f t="shared" si="225"/>
        <v>1136.9</v>
      </c>
      <c r="H538" s="110">
        <f t="shared" si="225"/>
        <v>0</v>
      </c>
      <c r="I538" s="110">
        <f t="shared" si="225"/>
        <v>1136.9</v>
      </c>
      <c r="J538" s="110">
        <f t="shared" si="225"/>
        <v>930</v>
      </c>
      <c r="K538" s="110">
        <f t="shared" si="225"/>
        <v>0</v>
      </c>
      <c r="L538" s="110">
        <f t="shared" si="225"/>
        <v>930</v>
      </c>
      <c r="M538" s="110">
        <f t="shared" si="225"/>
        <v>956</v>
      </c>
      <c r="N538" s="110">
        <f t="shared" si="225"/>
        <v>0</v>
      </c>
      <c r="O538" s="110">
        <f t="shared" si="225"/>
        <v>956</v>
      </c>
    </row>
    <row r="539" spans="1:15" s="104" customFormat="1" ht="110.25">
      <c r="A539" s="106" t="s">
        <v>396</v>
      </c>
      <c r="B539" s="102" t="s">
        <v>589</v>
      </c>
      <c r="C539" s="102" t="s">
        <v>673</v>
      </c>
      <c r="D539" s="108" t="s">
        <v>783</v>
      </c>
      <c r="E539" s="102" t="s">
        <v>599</v>
      </c>
      <c r="F539" s="102">
        <v>600</v>
      </c>
      <c r="G539" s="110">
        <f>SUM(H539:I539)</f>
        <v>1136.9</v>
      </c>
      <c r="H539" s="117"/>
      <c r="I539" s="117">
        <v>1136.9</v>
      </c>
      <c r="J539" s="110">
        <f>SUM(K539:L539)</f>
        <v>930</v>
      </c>
      <c r="K539" s="117"/>
      <c r="L539" s="117">
        <v>930</v>
      </c>
      <c r="M539" s="110">
        <f>SUM(N539:O539)</f>
        <v>956</v>
      </c>
      <c r="N539" s="117"/>
      <c r="O539" s="117">
        <v>956</v>
      </c>
    </row>
    <row r="540" spans="1:15" s="104" customFormat="1" ht="110.25">
      <c r="A540" s="111" t="s">
        <v>217</v>
      </c>
      <c r="B540" s="102" t="s">
        <v>589</v>
      </c>
      <c r="C540" s="102">
        <v>10</v>
      </c>
      <c r="D540" s="108" t="s">
        <v>783</v>
      </c>
      <c r="E540" s="109" t="s">
        <v>958</v>
      </c>
      <c r="F540" s="102"/>
      <c r="G540" s="110">
        <f aca="true" t="shared" si="226" ref="G540:O540">SUM(G541,G545,G549,G552,G555)</f>
        <v>8743.9</v>
      </c>
      <c r="H540" s="110">
        <f t="shared" si="226"/>
        <v>8246.9</v>
      </c>
      <c r="I540" s="110">
        <f t="shared" si="226"/>
        <v>497</v>
      </c>
      <c r="J540" s="110">
        <f t="shared" si="226"/>
        <v>9025.9</v>
      </c>
      <c r="K540" s="110">
        <f t="shared" si="226"/>
        <v>8507.9</v>
      </c>
      <c r="L540" s="110">
        <f t="shared" si="226"/>
        <v>518</v>
      </c>
      <c r="M540" s="110">
        <f t="shared" si="226"/>
        <v>9365.9</v>
      </c>
      <c r="N540" s="110">
        <f t="shared" si="226"/>
        <v>8827.9</v>
      </c>
      <c r="O540" s="110">
        <f t="shared" si="226"/>
        <v>538</v>
      </c>
    </row>
    <row r="541" spans="1:15" s="104" customFormat="1" ht="47.25">
      <c r="A541" s="111" t="s">
        <v>41</v>
      </c>
      <c r="B541" s="102" t="s">
        <v>589</v>
      </c>
      <c r="C541" s="102">
        <v>10</v>
      </c>
      <c r="D541" s="108" t="s">
        <v>783</v>
      </c>
      <c r="E541" s="114" t="s">
        <v>397</v>
      </c>
      <c r="F541" s="102"/>
      <c r="G541" s="110">
        <f>SUM(G542:G544)</f>
        <v>6256</v>
      </c>
      <c r="H541" s="110">
        <f aca="true" t="shared" si="227" ref="H541:O541">SUM(H542:H544)</f>
        <v>6256</v>
      </c>
      <c r="I541" s="110">
        <f t="shared" si="227"/>
        <v>0</v>
      </c>
      <c r="J541" s="110">
        <f t="shared" si="227"/>
        <v>6458</v>
      </c>
      <c r="K541" s="110">
        <f t="shared" si="227"/>
        <v>6458</v>
      </c>
      <c r="L541" s="110">
        <f t="shared" si="227"/>
        <v>0</v>
      </c>
      <c r="M541" s="110">
        <f t="shared" si="227"/>
        <v>6705</v>
      </c>
      <c r="N541" s="110">
        <f t="shared" si="227"/>
        <v>6705</v>
      </c>
      <c r="O541" s="110">
        <f t="shared" si="227"/>
        <v>0</v>
      </c>
    </row>
    <row r="542" spans="1:15" s="104" customFormat="1" ht="173.25">
      <c r="A542" s="115" t="s">
        <v>356</v>
      </c>
      <c r="B542" s="102" t="s">
        <v>589</v>
      </c>
      <c r="C542" s="102">
        <v>10</v>
      </c>
      <c r="D542" s="108" t="s">
        <v>783</v>
      </c>
      <c r="E542" s="116" t="s">
        <v>602</v>
      </c>
      <c r="F542" s="102" t="s">
        <v>938</v>
      </c>
      <c r="G542" s="110">
        <f>SUM(H542:I542)</f>
        <v>6146</v>
      </c>
      <c r="H542" s="117">
        <v>6146</v>
      </c>
      <c r="I542" s="117"/>
      <c r="J542" s="110">
        <f>SUM(K542:L542)</f>
        <v>6298</v>
      </c>
      <c r="K542" s="117">
        <v>6298</v>
      </c>
      <c r="L542" s="117"/>
      <c r="M542" s="110">
        <f>SUM(N542:O542)</f>
        <v>6550</v>
      </c>
      <c r="N542" s="117">
        <v>6550</v>
      </c>
      <c r="O542" s="117"/>
    </row>
    <row r="543" spans="1:15" s="104" customFormat="1" ht="94.5">
      <c r="A543" s="106" t="s">
        <v>554</v>
      </c>
      <c r="B543" s="102" t="s">
        <v>589</v>
      </c>
      <c r="C543" s="102">
        <v>10</v>
      </c>
      <c r="D543" s="108" t="s">
        <v>783</v>
      </c>
      <c r="E543" s="116" t="s">
        <v>602</v>
      </c>
      <c r="F543" s="102" t="s">
        <v>940</v>
      </c>
      <c r="G543" s="110">
        <f>SUM(H543:I543)</f>
        <v>107</v>
      </c>
      <c r="H543" s="117">
        <v>107</v>
      </c>
      <c r="I543" s="117"/>
      <c r="J543" s="110">
        <f>SUM(K543:L543)</f>
        <v>160</v>
      </c>
      <c r="K543" s="117">
        <v>160</v>
      </c>
      <c r="L543" s="117"/>
      <c r="M543" s="110">
        <f>SUM(N543:O543)</f>
        <v>155</v>
      </c>
      <c r="N543" s="117">
        <v>155</v>
      </c>
      <c r="O543" s="117"/>
    </row>
    <row r="544" spans="1:15" s="104" customFormat="1" ht="78.75">
      <c r="A544" s="106" t="s">
        <v>91</v>
      </c>
      <c r="B544" s="102" t="s">
        <v>589</v>
      </c>
      <c r="C544" s="102">
        <v>10</v>
      </c>
      <c r="D544" s="108" t="s">
        <v>783</v>
      </c>
      <c r="E544" s="116" t="s">
        <v>602</v>
      </c>
      <c r="F544" s="102" t="s">
        <v>671</v>
      </c>
      <c r="G544" s="110">
        <f>SUM(H544:I544)</f>
        <v>3</v>
      </c>
      <c r="H544" s="117">
        <v>3</v>
      </c>
      <c r="I544" s="117"/>
      <c r="J544" s="110">
        <f>SUM(K544:L544)</f>
        <v>0</v>
      </c>
      <c r="K544" s="117"/>
      <c r="L544" s="117"/>
      <c r="M544" s="110">
        <f>SUM(N544:O544)</f>
        <v>0</v>
      </c>
      <c r="N544" s="117"/>
      <c r="O544" s="117"/>
    </row>
    <row r="545" spans="1:15" s="104" customFormat="1" ht="126">
      <c r="A545" s="118" t="s">
        <v>1013</v>
      </c>
      <c r="B545" s="102" t="s">
        <v>589</v>
      </c>
      <c r="C545" s="102">
        <v>10</v>
      </c>
      <c r="D545" s="108" t="s">
        <v>783</v>
      </c>
      <c r="E545" s="109" t="s">
        <v>959</v>
      </c>
      <c r="F545" s="102"/>
      <c r="G545" s="110">
        <f aca="true" t="shared" si="228" ref="G545:O545">SUM(G546,G547,G548)</f>
        <v>846</v>
      </c>
      <c r="H545" s="110">
        <f t="shared" si="228"/>
        <v>349</v>
      </c>
      <c r="I545" s="110">
        <f t="shared" si="228"/>
        <v>497</v>
      </c>
      <c r="J545" s="110">
        <f t="shared" si="228"/>
        <v>878</v>
      </c>
      <c r="K545" s="110">
        <f t="shared" si="228"/>
        <v>360</v>
      </c>
      <c r="L545" s="110">
        <f t="shared" si="228"/>
        <v>518</v>
      </c>
      <c r="M545" s="110">
        <f t="shared" si="228"/>
        <v>912</v>
      </c>
      <c r="N545" s="110">
        <f t="shared" si="228"/>
        <v>374</v>
      </c>
      <c r="O545" s="110">
        <f t="shared" si="228"/>
        <v>538</v>
      </c>
    </row>
    <row r="546" spans="1:15" s="104" customFormat="1" ht="173.25">
      <c r="A546" s="106" t="s">
        <v>699</v>
      </c>
      <c r="B546" s="102" t="s">
        <v>589</v>
      </c>
      <c r="C546" s="102">
        <v>10</v>
      </c>
      <c r="D546" s="108" t="s">
        <v>783</v>
      </c>
      <c r="E546" s="102" t="s">
        <v>598</v>
      </c>
      <c r="F546" s="102">
        <v>100</v>
      </c>
      <c r="G546" s="110">
        <f aca="true" t="shared" si="229" ref="G546:G551">SUM(H546:I546)</f>
        <v>497</v>
      </c>
      <c r="H546" s="117"/>
      <c r="I546" s="117">
        <v>497</v>
      </c>
      <c r="J546" s="110">
        <f aca="true" t="shared" si="230" ref="J546:J551">SUM(K546:L546)</f>
        <v>518</v>
      </c>
      <c r="K546" s="117"/>
      <c r="L546" s="117">
        <v>518</v>
      </c>
      <c r="M546" s="110">
        <f aca="true" t="shared" si="231" ref="M546:M551">SUM(N546:O546)</f>
        <v>538</v>
      </c>
      <c r="N546" s="117"/>
      <c r="O546" s="117">
        <v>538</v>
      </c>
    </row>
    <row r="547" spans="1:15" s="104" customFormat="1" ht="236.25">
      <c r="A547" s="115" t="s">
        <v>555</v>
      </c>
      <c r="B547" s="102" t="s">
        <v>589</v>
      </c>
      <c r="C547" s="102">
        <v>10</v>
      </c>
      <c r="D547" s="108" t="s">
        <v>783</v>
      </c>
      <c r="E547" s="116" t="s">
        <v>603</v>
      </c>
      <c r="F547" s="102" t="s">
        <v>938</v>
      </c>
      <c r="G547" s="110">
        <f t="shared" si="229"/>
        <v>343</v>
      </c>
      <c r="H547" s="117">
        <v>343</v>
      </c>
      <c r="I547" s="117"/>
      <c r="J547" s="110">
        <f t="shared" si="230"/>
        <v>342</v>
      </c>
      <c r="K547" s="117">
        <v>342</v>
      </c>
      <c r="L547" s="117"/>
      <c r="M547" s="110">
        <f t="shared" si="231"/>
        <v>344</v>
      </c>
      <c r="N547" s="117">
        <v>344</v>
      </c>
      <c r="O547" s="117"/>
    </row>
    <row r="548" spans="1:15" s="104" customFormat="1" ht="157.5">
      <c r="A548" s="106" t="s">
        <v>921</v>
      </c>
      <c r="B548" s="102" t="s">
        <v>589</v>
      </c>
      <c r="C548" s="102">
        <v>10</v>
      </c>
      <c r="D548" s="108" t="s">
        <v>783</v>
      </c>
      <c r="E548" s="116" t="s">
        <v>603</v>
      </c>
      <c r="F548" s="102" t="s">
        <v>940</v>
      </c>
      <c r="G548" s="110">
        <f t="shared" si="229"/>
        <v>6</v>
      </c>
      <c r="H548" s="117">
        <v>6</v>
      </c>
      <c r="I548" s="117"/>
      <c r="J548" s="110">
        <f t="shared" si="230"/>
        <v>18</v>
      </c>
      <c r="K548" s="117">
        <v>18</v>
      </c>
      <c r="L548" s="117"/>
      <c r="M548" s="110">
        <f t="shared" si="231"/>
        <v>30</v>
      </c>
      <c r="N548" s="117">
        <v>30</v>
      </c>
      <c r="O548" s="117"/>
    </row>
    <row r="549" spans="1:15" s="104" customFormat="1" ht="78.75">
      <c r="A549" s="118" t="s">
        <v>923</v>
      </c>
      <c r="B549" s="102" t="s">
        <v>589</v>
      </c>
      <c r="C549" s="102">
        <v>10</v>
      </c>
      <c r="D549" s="108" t="s">
        <v>783</v>
      </c>
      <c r="E549" s="114" t="s">
        <v>922</v>
      </c>
      <c r="F549" s="102"/>
      <c r="G549" s="110">
        <f>SUM(H549:I549)</f>
        <v>504</v>
      </c>
      <c r="H549" s="110">
        <f>SUM(H550:H551)</f>
        <v>504</v>
      </c>
      <c r="I549" s="110">
        <f>SUM(I550:I551)</f>
        <v>0</v>
      </c>
      <c r="J549" s="110">
        <f t="shared" si="230"/>
        <v>518</v>
      </c>
      <c r="K549" s="110">
        <f>SUM(K550:K551)</f>
        <v>518</v>
      </c>
      <c r="L549" s="110">
        <f>SUM(L550:L551)</f>
        <v>0</v>
      </c>
      <c r="M549" s="110">
        <f t="shared" si="231"/>
        <v>536</v>
      </c>
      <c r="N549" s="110">
        <f>SUM(N550:N551)</f>
        <v>536</v>
      </c>
      <c r="O549" s="110">
        <f>SUM(O550:O551)</f>
        <v>0</v>
      </c>
    </row>
    <row r="550" spans="1:15" s="104" customFormat="1" ht="189">
      <c r="A550" s="115" t="s">
        <v>924</v>
      </c>
      <c r="B550" s="102" t="s">
        <v>589</v>
      </c>
      <c r="C550" s="102">
        <v>10</v>
      </c>
      <c r="D550" s="108" t="s">
        <v>783</v>
      </c>
      <c r="E550" s="116" t="s">
        <v>604</v>
      </c>
      <c r="F550" s="102" t="s">
        <v>938</v>
      </c>
      <c r="G550" s="110">
        <f>SUM(H550:I550)</f>
        <v>442</v>
      </c>
      <c r="H550" s="117">
        <v>442</v>
      </c>
      <c r="I550" s="117"/>
      <c r="J550" s="110">
        <f t="shared" si="230"/>
        <v>440</v>
      </c>
      <c r="K550" s="117">
        <v>440</v>
      </c>
      <c r="L550" s="117"/>
      <c r="M550" s="110">
        <f t="shared" si="231"/>
        <v>442</v>
      </c>
      <c r="N550" s="117">
        <v>442</v>
      </c>
      <c r="O550" s="117"/>
    </row>
    <row r="551" spans="1:15" s="104" customFormat="1" ht="94.5">
      <c r="A551" s="106" t="s">
        <v>925</v>
      </c>
      <c r="B551" s="102" t="s">
        <v>589</v>
      </c>
      <c r="C551" s="102">
        <v>10</v>
      </c>
      <c r="D551" s="108" t="s">
        <v>783</v>
      </c>
      <c r="E551" s="116" t="s">
        <v>604</v>
      </c>
      <c r="F551" s="102" t="s">
        <v>940</v>
      </c>
      <c r="G551" s="110">
        <f t="shared" si="229"/>
        <v>62</v>
      </c>
      <c r="H551" s="117">
        <v>62</v>
      </c>
      <c r="I551" s="117"/>
      <c r="J551" s="110">
        <f t="shared" si="230"/>
        <v>78</v>
      </c>
      <c r="K551" s="117">
        <v>78</v>
      </c>
      <c r="L551" s="117"/>
      <c r="M551" s="110">
        <f t="shared" si="231"/>
        <v>94</v>
      </c>
      <c r="N551" s="117">
        <v>94</v>
      </c>
      <c r="O551" s="117"/>
    </row>
    <row r="552" spans="1:15" s="104" customFormat="1" ht="94.5">
      <c r="A552" s="118" t="s">
        <v>691</v>
      </c>
      <c r="B552" s="102" t="s">
        <v>589</v>
      </c>
      <c r="C552" s="102">
        <v>10</v>
      </c>
      <c r="D552" s="108" t="s">
        <v>783</v>
      </c>
      <c r="E552" s="114" t="s">
        <v>926</v>
      </c>
      <c r="F552" s="102"/>
      <c r="G552" s="110">
        <f aca="true" t="shared" si="232" ref="G552:O552">SUM(G553:G554)</f>
        <v>1137</v>
      </c>
      <c r="H552" s="110">
        <f t="shared" si="232"/>
        <v>1137</v>
      </c>
      <c r="I552" s="110">
        <f t="shared" si="232"/>
        <v>0</v>
      </c>
      <c r="J552" s="110">
        <f t="shared" si="232"/>
        <v>1171</v>
      </c>
      <c r="K552" s="110">
        <f t="shared" si="232"/>
        <v>1171</v>
      </c>
      <c r="L552" s="110">
        <f t="shared" si="232"/>
        <v>0</v>
      </c>
      <c r="M552" s="110">
        <f t="shared" si="232"/>
        <v>1212</v>
      </c>
      <c r="N552" s="110">
        <f t="shared" si="232"/>
        <v>1212</v>
      </c>
      <c r="O552" s="110">
        <f t="shared" si="232"/>
        <v>0</v>
      </c>
    </row>
    <row r="553" spans="1:15" s="104" customFormat="1" ht="204.75">
      <c r="A553" s="115" t="s">
        <v>689</v>
      </c>
      <c r="B553" s="102" t="s">
        <v>589</v>
      </c>
      <c r="C553" s="102">
        <v>10</v>
      </c>
      <c r="D553" s="108" t="s">
        <v>783</v>
      </c>
      <c r="E553" s="116" t="s">
        <v>605</v>
      </c>
      <c r="F553" s="102" t="s">
        <v>938</v>
      </c>
      <c r="G553" s="110">
        <f>SUM(H553:I553)</f>
        <v>1036</v>
      </c>
      <c r="H553" s="117">
        <v>1036</v>
      </c>
      <c r="I553" s="117"/>
      <c r="J553" s="110">
        <f>SUM(K553:L553)</f>
        <v>1038</v>
      </c>
      <c r="K553" s="117">
        <v>1038</v>
      </c>
      <c r="L553" s="117"/>
      <c r="M553" s="110">
        <f>SUM(N553:O553)</f>
        <v>1048</v>
      </c>
      <c r="N553" s="117">
        <v>1048</v>
      </c>
      <c r="O553" s="117"/>
    </row>
    <row r="554" spans="1:15" s="104" customFormat="1" ht="126">
      <c r="A554" s="106" t="s">
        <v>690</v>
      </c>
      <c r="B554" s="102" t="s">
        <v>589</v>
      </c>
      <c r="C554" s="102">
        <v>10</v>
      </c>
      <c r="D554" s="108" t="s">
        <v>783</v>
      </c>
      <c r="E554" s="116" t="s">
        <v>605</v>
      </c>
      <c r="F554" s="102" t="s">
        <v>940</v>
      </c>
      <c r="G554" s="110">
        <f>SUM(H554:I554)</f>
        <v>101</v>
      </c>
      <c r="H554" s="117">
        <v>101</v>
      </c>
      <c r="I554" s="117"/>
      <c r="J554" s="110">
        <f>SUM(K554:L554)</f>
        <v>133</v>
      </c>
      <c r="K554" s="117">
        <v>133</v>
      </c>
      <c r="L554" s="117"/>
      <c r="M554" s="110">
        <f>SUM(N554:O554)</f>
        <v>164</v>
      </c>
      <c r="N554" s="117">
        <v>164</v>
      </c>
      <c r="O554" s="117"/>
    </row>
    <row r="555" spans="1:15" s="104" customFormat="1" ht="63">
      <c r="A555" s="118" t="s">
        <v>693</v>
      </c>
      <c r="B555" s="102" t="s">
        <v>589</v>
      </c>
      <c r="C555" s="102">
        <v>10</v>
      </c>
      <c r="D555" s="108" t="s">
        <v>783</v>
      </c>
      <c r="E555" s="114" t="s">
        <v>692</v>
      </c>
      <c r="F555" s="102"/>
      <c r="G555" s="110">
        <f aca="true" t="shared" si="233" ref="G555:O555">G556</f>
        <v>0.9</v>
      </c>
      <c r="H555" s="110">
        <f t="shared" si="233"/>
        <v>0.9</v>
      </c>
      <c r="I555" s="110">
        <f t="shared" si="233"/>
        <v>0</v>
      </c>
      <c r="J555" s="110">
        <f t="shared" si="233"/>
        <v>0.9</v>
      </c>
      <c r="K555" s="110">
        <f t="shared" si="233"/>
        <v>0.9</v>
      </c>
      <c r="L555" s="110">
        <f t="shared" si="233"/>
        <v>0</v>
      </c>
      <c r="M555" s="110">
        <f t="shared" si="233"/>
        <v>0.9</v>
      </c>
      <c r="N555" s="110">
        <f t="shared" si="233"/>
        <v>0.9</v>
      </c>
      <c r="O555" s="110">
        <f t="shared" si="233"/>
        <v>0</v>
      </c>
    </row>
    <row r="556" spans="1:15" s="104" customFormat="1" ht="94.5">
      <c r="A556" s="106" t="s">
        <v>390</v>
      </c>
      <c r="B556" s="102" t="s">
        <v>589</v>
      </c>
      <c r="C556" s="102">
        <v>10</v>
      </c>
      <c r="D556" s="108" t="s">
        <v>783</v>
      </c>
      <c r="E556" s="116" t="s">
        <v>606</v>
      </c>
      <c r="F556" s="102" t="s">
        <v>940</v>
      </c>
      <c r="G556" s="110">
        <f>SUM(H556:I556)</f>
        <v>0.9</v>
      </c>
      <c r="H556" s="117">
        <v>0.9</v>
      </c>
      <c r="I556" s="117"/>
      <c r="J556" s="110">
        <f>SUM(K556:L556)</f>
        <v>0.9</v>
      </c>
      <c r="K556" s="117">
        <v>0.9</v>
      </c>
      <c r="L556" s="117"/>
      <c r="M556" s="110">
        <f>SUM(N556:O556)</f>
        <v>0.9</v>
      </c>
      <c r="N556" s="117">
        <v>0.9</v>
      </c>
      <c r="O556" s="117"/>
    </row>
    <row r="557" spans="1:15" s="104" customFormat="1" ht="31.5">
      <c r="A557" s="98" t="s">
        <v>881</v>
      </c>
      <c r="B557" s="140">
        <v>890</v>
      </c>
      <c r="C557" s="102"/>
      <c r="D557" s="102"/>
      <c r="E557" s="102"/>
      <c r="F557" s="102"/>
      <c r="G557" s="103">
        <f aca="true" t="shared" si="234" ref="G557:O557">SUM(G559,G566)</f>
        <v>4119</v>
      </c>
      <c r="H557" s="103">
        <f t="shared" si="234"/>
        <v>0</v>
      </c>
      <c r="I557" s="103">
        <f t="shared" si="234"/>
        <v>4119</v>
      </c>
      <c r="J557" s="103">
        <f t="shared" si="234"/>
        <v>4322</v>
      </c>
      <c r="K557" s="103">
        <f t="shared" si="234"/>
        <v>0</v>
      </c>
      <c r="L557" s="103">
        <f t="shared" si="234"/>
        <v>4322</v>
      </c>
      <c r="M557" s="103">
        <f t="shared" si="234"/>
        <v>4480</v>
      </c>
      <c r="N557" s="103">
        <f t="shared" si="234"/>
        <v>0</v>
      </c>
      <c r="O557" s="103">
        <f t="shared" si="234"/>
        <v>4480</v>
      </c>
    </row>
    <row r="558" spans="1:15" s="104" customFormat="1" ht="31.5">
      <c r="A558" s="90" t="s">
        <v>935</v>
      </c>
      <c r="B558" s="140">
        <v>890</v>
      </c>
      <c r="C558" s="101" t="s">
        <v>970</v>
      </c>
      <c r="D558" s="102"/>
      <c r="E558" s="102"/>
      <c r="F558" s="102"/>
      <c r="G558" s="103">
        <f aca="true" t="shared" si="235" ref="G558:O558">SUM(G559,G566)</f>
        <v>4119</v>
      </c>
      <c r="H558" s="103">
        <f t="shared" si="235"/>
        <v>0</v>
      </c>
      <c r="I558" s="103">
        <f t="shared" si="235"/>
        <v>4119</v>
      </c>
      <c r="J558" s="103">
        <f t="shared" si="235"/>
        <v>4322</v>
      </c>
      <c r="K558" s="103">
        <f t="shared" si="235"/>
        <v>0</v>
      </c>
      <c r="L558" s="103">
        <f t="shared" si="235"/>
        <v>4322</v>
      </c>
      <c r="M558" s="103">
        <f t="shared" si="235"/>
        <v>4480</v>
      </c>
      <c r="N558" s="103">
        <f t="shared" si="235"/>
        <v>0</v>
      </c>
      <c r="O558" s="103">
        <f t="shared" si="235"/>
        <v>4480</v>
      </c>
    </row>
    <row r="559" spans="1:15" s="104" customFormat="1" ht="94.5">
      <c r="A559" s="90" t="s">
        <v>882</v>
      </c>
      <c r="B559" s="100" t="s">
        <v>883</v>
      </c>
      <c r="C559" s="101" t="s">
        <v>970</v>
      </c>
      <c r="D559" s="101" t="s">
        <v>780</v>
      </c>
      <c r="E559" s="102"/>
      <c r="F559" s="105"/>
      <c r="G559" s="103">
        <f aca="true" t="shared" si="236" ref="G559:O560">G560</f>
        <v>3072.7</v>
      </c>
      <c r="H559" s="103">
        <f t="shared" si="236"/>
        <v>0</v>
      </c>
      <c r="I559" s="103">
        <f t="shared" si="236"/>
        <v>3072.7</v>
      </c>
      <c r="J559" s="103">
        <f t="shared" si="236"/>
        <v>3271</v>
      </c>
      <c r="K559" s="103">
        <f t="shared" si="236"/>
        <v>0</v>
      </c>
      <c r="L559" s="103">
        <f t="shared" si="236"/>
        <v>3271</v>
      </c>
      <c r="M559" s="103">
        <f t="shared" si="236"/>
        <v>3389</v>
      </c>
      <c r="N559" s="103">
        <f t="shared" si="236"/>
        <v>0</v>
      </c>
      <c r="O559" s="103">
        <f t="shared" si="236"/>
        <v>3389</v>
      </c>
    </row>
    <row r="560" spans="1:15" s="104" customFormat="1" ht="15.75">
      <c r="A560" s="106" t="s">
        <v>153</v>
      </c>
      <c r="B560" s="107" t="s">
        <v>883</v>
      </c>
      <c r="C560" s="108" t="s">
        <v>970</v>
      </c>
      <c r="D560" s="108" t="s">
        <v>780</v>
      </c>
      <c r="E560" s="109" t="s">
        <v>101</v>
      </c>
      <c r="F560" s="105"/>
      <c r="G560" s="110">
        <f t="shared" si="236"/>
        <v>3072.7</v>
      </c>
      <c r="H560" s="110">
        <f t="shared" si="236"/>
        <v>0</v>
      </c>
      <c r="I560" s="110">
        <f t="shared" si="236"/>
        <v>3072.7</v>
      </c>
      <c r="J560" s="110">
        <f t="shared" si="236"/>
        <v>3271</v>
      </c>
      <c r="K560" s="110">
        <f t="shared" si="236"/>
        <v>0</v>
      </c>
      <c r="L560" s="110">
        <f t="shared" si="236"/>
        <v>3271</v>
      </c>
      <c r="M560" s="110">
        <f t="shared" si="236"/>
        <v>3389</v>
      </c>
      <c r="N560" s="110">
        <f t="shared" si="236"/>
        <v>0</v>
      </c>
      <c r="O560" s="110">
        <f t="shared" si="236"/>
        <v>3389</v>
      </c>
    </row>
    <row r="561" spans="1:15" s="104" customFormat="1" ht="31.5">
      <c r="A561" s="106" t="s">
        <v>104</v>
      </c>
      <c r="B561" s="107" t="s">
        <v>883</v>
      </c>
      <c r="C561" s="108" t="s">
        <v>970</v>
      </c>
      <c r="D561" s="108" t="s">
        <v>780</v>
      </c>
      <c r="E561" s="109" t="s">
        <v>102</v>
      </c>
      <c r="F561" s="105"/>
      <c r="G561" s="110">
        <f>SUM(G562:G565)</f>
        <v>3072.7</v>
      </c>
      <c r="H561" s="110">
        <f aca="true" t="shared" si="237" ref="H561:O561">SUM(H562:H565)</f>
        <v>0</v>
      </c>
      <c r="I561" s="110">
        <f t="shared" si="237"/>
        <v>3072.7</v>
      </c>
      <c r="J561" s="110">
        <f t="shared" si="237"/>
        <v>3271</v>
      </c>
      <c r="K561" s="110">
        <f t="shared" si="237"/>
        <v>0</v>
      </c>
      <c r="L561" s="110">
        <f t="shared" si="237"/>
        <v>3271</v>
      </c>
      <c r="M561" s="110">
        <f t="shared" si="237"/>
        <v>3389</v>
      </c>
      <c r="N561" s="110">
        <f t="shared" si="237"/>
        <v>0</v>
      </c>
      <c r="O561" s="110">
        <f t="shared" si="237"/>
        <v>3389</v>
      </c>
    </row>
    <row r="562" spans="1:15" s="104" customFormat="1" ht="173.25">
      <c r="A562" s="115" t="s">
        <v>426</v>
      </c>
      <c r="B562" s="107" t="s">
        <v>883</v>
      </c>
      <c r="C562" s="108" t="s">
        <v>970</v>
      </c>
      <c r="D562" s="108" t="s">
        <v>780</v>
      </c>
      <c r="E562" s="102" t="s">
        <v>893</v>
      </c>
      <c r="F562" s="102">
        <v>100</v>
      </c>
      <c r="G562" s="110">
        <f>SUM(H562:I562)</f>
        <v>2937.7</v>
      </c>
      <c r="H562" s="117"/>
      <c r="I562" s="117">
        <v>2937.7</v>
      </c>
      <c r="J562" s="110">
        <f>SUM(K562:L562)</f>
        <v>3267</v>
      </c>
      <c r="K562" s="117"/>
      <c r="L562" s="117">
        <v>3267</v>
      </c>
      <c r="M562" s="110">
        <f>SUM(N562:O562)</f>
        <v>3389</v>
      </c>
      <c r="N562" s="117"/>
      <c r="O562" s="117">
        <v>3389</v>
      </c>
    </row>
    <row r="563" spans="1:15" s="104" customFormat="1" ht="78.75">
      <c r="A563" s="106" t="s">
        <v>954</v>
      </c>
      <c r="B563" s="107" t="s">
        <v>883</v>
      </c>
      <c r="C563" s="108" t="s">
        <v>970</v>
      </c>
      <c r="D563" s="108" t="s">
        <v>780</v>
      </c>
      <c r="E563" s="102" t="s">
        <v>893</v>
      </c>
      <c r="F563" s="102">
        <v>200</v>
      </c>
      <c r="G563" s="110">
        <f>SUM(H563:I563)</f>
        <v>133</v>
      </c>
      <c r="H563" s="117"/>
      <c r="I563" s="117">
        <v>133</v>
      </c>
      <c r="J563" s="110">
        <f>SUM(K563:L563)</f>
        <v>4</v>
      </c>
      <c r="K563" s="117"/>
      <c r="L563" s="117">
        <v>4</v>
      </c>
      <c r="M563" s="110">
        <f>SUM(N563:O563)</f>
        <v>0</v>
      </c>
      <c r="N563" s="117"/>
      <c r="O563" s="117"/>
    </row>
    <row r="564" spans="1:15" s="104" customFormat="1" ht="63">
      <c r="A564" s="106" t="s">
        <v>160</v>
      </c>
      <c r="B564" s="107" t="s">
        <v>883</v>
      </c>
      <c r="C564" s="108" t="s">
        <v>970</v>
      </c>
      <c r="D564" s="108" t="s">
        <v>780</v>
      </c>
      <c r="E564" s="102" t="s">
        <v>893</v>
      </c>
      <c r="F564" s="102" t="s">
        <v>671</v>
      </c>
      <c r="G564" s="110">
        <f>SUM(H564:I564)</f>
        <v>0</v>
      </c>
      <c r="H564" s="117"/>
      <c r="I564" s="117"/>
      <c r="J564" s="110">
        <f>SUM(K564:L564)</f>
        <v>0</v>
      </c>
      <c r="K564" s="117"/>
      <c r="L564" s="117"/>
      <c r="M564" s="110">
        <f>SUM(N564:O564)</f>
        <v>0</v>
      </c>
      <c r="N564" s="117"/>
      <c r="O564" s="117"/>
    </row>
    <row r="565" spans="1:15" s="104" customFormat="1" ht="63">
      <c r="A565" s="106" t="s">
        <v>161</v>
      </c>
      <c r="B565" s="107" t="s">
        <v>883</v>
      </c>
      <c r="C565" s="108" t="s">
        <v>970</v>
      </c>
      <c r="D565" s="108" t="s">
        <v>780</v>
      </c>
      <c r="E565" s="102" t="s">
        <v>893</v>
      </c>
      <c r="F565" s="102" t="s">
        <v>655</v>
      </c>
      <c r="G565" s="110">
        <f>SUM(H565:I565)</f>
        <v>2</v>
      </c>
      <c r="H565" s="117"/>
      <c r="I565" s="117">
        <v>2</v>
      </c>
      <c r="J565" s="110">
        <f>SUM(K565:L565)</f>
        <v>0</v>
      </c>
      <c r="K565" s="117"/>
      <c r="L565" s="117"/>
      <c r="M565" s="110">
        <f>SUM(N565:O565)</f>
        <v>0</v>
      </c>
      <c r="N565" s="117"/>
      <c r="O565" s="117"/>
    </row>
    <row r="566" spans="1:15" s="119" customFormat="1" ht="31.5">
      <c r="A566" s="90" t="s">
        <v>884</v>
      </c>
      <c r="B566" s="100" t="s">
        <v>883</v>
      </c>
      <c r="C566" s="101" t="s">
        <v>970</v>
      </c>
      <c r="D566" s="101" t="s">
        <v>1021</v>
      </c>
      <c r="E566" s="105"/>
      <c r="F566" s="105"/>
      <c r="G566" s="103">
        <f aca="true" t="shared" si="238" ref="G566:O567">G567</f>
        <v>1046.3000000000002</v>
      </c>
      <c r="H566" s="103">
        <f t="shared" si="238"/>
        <v>0</v>
      </c>
      <c r="I566" s="103">
        <f t="shared" si="238"/>
        <v>1046.3000000000002</v>
      </c>
      <c r="J566" s="103">
        <f t="shared" si="238"/>
        <v>1051</v>
      </c>
      <c r="K566" s="103">
        <f t="shared" si="238"/>
        <v>0</v>
      </c>
      <c r="L566" s="103">
        <f t="shared" si="238"/>
        <v>1051</v>
      </c>
      <c r="M566" s="103">
        <f t="shared" si="238"/>
        <v>1091</v>
      </c>
      <c r="N566" s="103">
        <f t="shared" si="238"/>
        <v>0</v>
      </c>
      <c r="O566" s="103">
        <f t="shared" si="238"/>
        <v>1091</v>
      </c>
    </row>
    <row r="567" spans="1:15" s="119" customFormat="1" ht="15.75">
      <c r="A567" s="106" t="s">
        <v>153</v>
      </c>
      <c r="B567" s="107" t="s">
        <v>883</v>
      </c>
      <c r="C567" s="108" t="s">
        <v>970</v>
      </c>
      <c r="D567" s="108" t="s">
        <v>1021</v>
      </c>
      <c r="E567" s="109" t="s">
        <v>101</v>
      </c>
      <c r="F567" s="105"/>
      <c r="G567" s="110">
        <f t="shared" si="238"/>
        <v>1046.3000000000002</v>
      </c>
      <c r="H567" s="110">
        <f t="shared" si="238"/>
        <v>0</v>
      </c>
      <c r="I567" s="110">
        <f t="shared" si="238"/>
        <v>1046.3000000000002</v>
      </c>
      <c r="J567" s="110">
        <f t="shared" si="238"/>
        <v>1051</v>
      </c>
      <c r="K567" s="110">
        <f t="shared" si="238"/>
        <v>0</v>
      </c>
      <c r="L567" s="110">
        <f t="shared" si="238"/>
        <v>1051</v>
      </c>
      <c r="M567" s="110">
        <f t="shared" si="238"/>
        <v>1091</v>
      </c>
      <c r="N567" s="110">
        <f t="shared" si="238"/>
        <v>0</v>
      </c>
      <c r="O567" s="110">
        <f t="shared" si="238"/>
        <v>1091</v>
      </c>
    </row>
    <row r="568" spans="1:15" s="119" customFormat="1" ht="31.5">
      <c r="A568" s="106" t="s">
        <v>104</v>
      </c>
      <c r="B568" s="107" t="s">
        <v>883</v>
      </c>
      <c r="C568" s="108" t="s">
        <v>970</v>
      </c>
      <c r="D568" s="108" t="s">
        <v>1021</v>
      </c>
      <c r="E568" s="109" t="s">
        <v>102</v>
      </c>
      <c r="F568" s="105"/>
      <c r="G568" s="110">
        <f aca="true" t="shared" si="239" ref="G568:O568">SUM(G569:G574)</f>
        <v>1046.3000000000002</v>
      </c>
      <c r="H568" s="110">
        <f t="shared" si="239"/>
        <v>0</v>
      </c>
      <c r="I568" s="110">
        <f t="shared" si="239"/>
        <v>1046.3000000000002</v>
      </c>
      <c r="J568" s="110">
        <f t="shared" si="239"/>
        <v>1051</v>
      </c>
      <c r="K568" s="110">
        <f t="shared" si="239"/>
        <v>0</v>
      </c>
      <c r="L568" s="110">
        <f t="shared" si="239"/>
        <v>1051</v>
      </c>
      <c r="M568" s="110">
        <f t="shared" si="239"/>
        <v>1091</v>
      </c>
      <c r="N568" s="110">
        <f t="shared" si="239"/>
        <v>0</v>
      </c>
      <c r="O568" s="110">
        <f t="shared" si="239"/>
        <v>1091</v>
      </c>
    </row>
    <row r="569" spans="1:15" s="104" customFormat="1" ht="173.25">
      <c r="A569" s="106" t="s">
        <v>955</v>
      </c>
      <c r="B569" s="107" t="s">
        <v>883</v>
      </c>
      <c r="C569" s="108" t="s">
        <v>970</v>
      </c>
      <c r="D569" s="108" t="s">
        <v>1021</v>
      </c>
      <c r="E569" s="102" t="s">
        <v>893</v>
      </c>
      <c r="F569" s="102">
        <v>100</v>
      </c>
      <c r="G569" s="110">
        <f aca="true" t="shared" si="240" ref="G569:G574">SUM(H569:I569)</f>
        <v>111.2</v>
      </c>
      <c r="H569" s="117"/>
      <c r="I569" s="117">
        <v>111.2</v>
      </c>
      <c r="J569" s="110">
        <f aca="true" t="shared" si="241" ref="J569:J574">SUM(K569:L569)</f>
        <v>0</v>
      </c>
      <c r="K569" s="117"/>
      <c r="L569" s="117"/>
      <c r="M569" s="110">
        <f aca="true" t="shared" si="242" ref="M569:M574">SUM(N569:O569)</f>
        <v>0</v>
      </c>
      <c r="N569" s="117"/>
      <c r="O569" s="117"/>
    </row>
    <row r="570" spans="1:15" s="104" customFormat="1" ht="78.75">
      <c r="A570" s="106" t="s">
        <v>956</v>
      </c>
      <c r="B570" s="107" t="s">
        <v>883</v>
      </c>
      <c r="C570" s="108" t="s">
        <v>970</v>
      </c>
      <c r="D570" s="108" t="s">
        <v>1021</v>
      </c>
      <c r="E570" s="102" t="s">
        <v>893</v>
      </c>
      <c r="F570" s="102">
        <v>200</v>
      </c>
      <c r="G570" s="110">
        <f t="shared" si="240"/>
        <v>121.9</v>
      </c>
      <c r="H570" s="117"/>
      <c r="I570" s="117">
        <v>121.9</v>
      </c>
      <c r="J570" s="110">
        <f t="shared" si="241"/>
        <v>0</v>
      </c>
      <c r="K570" s="117"/>
      <c r="L570" s="117"/>
      <c r="M570" s="110">
        <f t="shared" si="242"/>
        <v>0</v>
      </c>
      <c r="N570" s="117"/>
      <c r="O570" s="117"/>
    </row>
    <row r="571" spans="1:15" s="104" customFormat="1" ht="63">
      <c r="A571" s="106" t="s">
        <v>828</v>
      </c>
      <c r="B571" s="107" t="s">
        <v>883</v>
      </c>
      <c r="C571" s="108" t="s">
        <v>970</v>
      </c>
      <c r="D571" s="108" t="s">
        <v>1021</v>
      </c>
      <c r="E571" s="102" t="s">
        <v>893</v>
      </c>
      <c r="F571" s="102" t="s">
        <v>671</v>
      </c>
      <c r="G571" s="110">
        <f t="shared" si="240"/>
        <v>8</v>
      </c>
      <c r="H571" s="117"/>
      <c r="I571" s="117">
        <v>8</v>
      </c>
      <c r="J571" s="110">
        <f t="shared" si="241"/>
        <v>0</v>
      </c>
      <c r="K571" s="117"/>
      <c r="L571" s="117"/>
      <c r="M571" s="110">
        <f t="shared" si="242"/>
        <v>0</v>
      </c>
      <c r="N571" s="117"/>
      <c r="O571" s="117"/>
    </row>
    <row r="572" spans="1:15" s="104" customFormat="1" ht="110.25">
      <c r="A572" s="106" t="s">
        <v>162</v>
      </c>
      <c r="B572" s="107" t="s">
        <v>883</v>
      </c>
      <c r="C572" s="108" t="s">
        <v>970</v>
      </c>
      <c r="D572" s="108" t="s">
        <v>1021</v>
      </c>
      <c r="E572" s="102" t="s">
        <v>163</v>
      </c>
      <c r="F572" s="102" t="s">
        <v>940</v>
      </c>
      <c r="G572" s="110">
        <f t="shared" si="240"/>
        <v>4</v>
      </c>
      <c r="H572" s="117"/>
      <c r="I572" s="117">
        <v>4</v>
      </c>
      <c r="J572" s="110">
        <f t="shared" si="241"/>
        <v>0</v>
      </c>
      <c r="K572" s="117"/>
      <c r="L572" s="117"/>
      <c r="M572" s="110">
        <f t="shared" si="242"/>
        <v>0</v>
      </c>
      <c r="N572" s="117"/>
      <c r="O572" s="117"/>
    </row>
    <row r="573" spans="1:15" s="104" customFormat="1" ht="204.75">
      <c r="A573" s="115" t="s">
        <v>957</v>
      </c>
      <c r="B573" s="107" t="s">
        <v>883</v>
      </c>
      <c r="C573" s="108" t="s">
        <v>970</v>
      </c>
      <c r="D573" s="108" t="s">
        <v>1021</v>
      </c>
      <c r="E573" s="102" t="s">
        <v>607</v>
      </c>
      <c r="F573" s="102">
        <v>100</v>
      </c>
      <c r="G573" s="110">
        <f t="shared" si="240"/>
        <v>789.2</v>
      </c>
      <c r="H573" s="117"/>
      <c r="I573" s="117">
        <v>789.2</v>
      </c>
      <c r="J573" s="110">
        <f t="shared" si="241"/>
        <v>1051</v>
      </c>
      <c r="K573" s="117"/>
      <c r="L573" s="117">
        <v>1051</v>
      </c>
      <c r="M573" s="110">
        <f t="shared" si="242"/>
        <v>1091</v>
      </c>
      <c r="N573" s="117"/>
      <c r="O573" s="117">
        <v>1091</v>
      </c>
    </row>
    <row r="574" spans="1:15" s="104" customFormat="1" ht="110.25">
      <c r="A574" s="138" t="s">
        <v>162</v>
      </c>
      <c r="B574" s="107" t="s">
        <v>883</v>
      </c>
      <c r="C574" s="108" t="s">
        <v>970</v>
      </c>
      <c r="D574" s="108" t="s">
        <v>1021</v>
      </c>
      <c r="E574" s="102" t="s">
        <v>163</v>
      </c>
      <c r="F574" s="102" t="s">
        <v>940</v>
      </c>
      <c r="G574" s="110">
        <f t="shared" si="240"/>
        <v>12</v>
      </c>
      <c r="H574" s="117"/>
      <c r="I574" s="117">
        <v>12</v>
      </c>
      <c r="J574" s="110">
        <f t="shared" si="241"/>
        <v>0</v>
      </c>
      <c r="K574" s="117"/>
      <c r="L574" s="117"/>
      <c r="M574" s="110">
        <f t="shared" si="242"/>
        <v>0</v>
      </c>
      <c r="N574" s="117"/>
      <c r="O574" s="117"/>
    </row>
  </sheetData>
  <sheetProtection/>
  <mergeCells count="21">
    <mergeCell ref="A1:M1"/>
    <mergeCell ref="A2:M2"/>
    <mergeCell ref="A3:M3"/>
    <mergeCell ref="A4:M4"/>
    <mergeCell ref="A6:M6"/>
    <mergeCell ref="A7:M7"/>
    <mergeCell ref="H10:H11"/>
    <mergeCell ref="I10:I11"/>
    <mergeCell ref="B10:B11"/>
    <mergeCell ref="F10:F11"/>
    <mergeCell ref="C10:C11"/>
    <mergeCell ref="D10:D11"/>
    <mergeCell ref="E10:E11"/>
    <mergeCell ref="A10:A11"/>
    <mergeCell ref="G10:G11"/>
    <mergeCell ref="O10:O11"/>
    <mergeCell ref="J10:J11"/>
    <mergeCell ref="K10:K11"/>
    <mergeCell ref="L10:L11"/>
    <mergeCell ref="M10:M11"/>
    <mergeCell ref="N10:N11"/>
  </mergeCells>
  <printOptions/>
  <pageMargins left="0.5905511811023623" right="0" top="0.3937007874015748" bottom="0.1968503937007874" header="0" footer="0"/>
  <pageSetup firstPageNumber="15" useFirstPageNumber="1" horizontalDpi="600" verticalDpi="600" orientation="portrait" paperSize="9" scale="9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66"/>
  </sheetPr>
  <dimension ref="A1:N511"/>
  <sheetViews>
    <sheetView zoomScalePageLayoutView="0" workbookViewId="0" topLeftCell="A1">
      <selection activeCell="A4" sqref="A4:L4"/>
    </sheetView>
  </sheetViews>
  <sheetFormatPr defaultColWidth="9.00390625" defaultRowHeight="12.75"/>
  <cols>
    <col min="1" max="1" width="33.00390625" style="44" customWidth="1"/>
    <col min="2" max="2" width="4.625" style="38" customWidth="1"/>
    <col min="3" max="3" width="5.00390625" style="38" customWidth="1"/>
    <col min="4" max="4" width="14.375" style="38" customWidth="1"/>
    <col min="5" max="5" width="5.00390625" style="38" customWidth="1"/>
    <col min="6" max="6" width="10.75390625" style="34" customWidth="1"/>
    <col min="7" max="8" width="11.00390625" style="26" hidden="1" customWidth="1"/>
    <col min="9" max="9" width="13.25390625" style="34" customWidth="1"/>
    <col min="10" max="10" width="11.625" style="26" hidden="1" customWidth="1"/>
    <col min="11" max="11" width="11.875" style="26" hidden="1" customWidth="1"/>
    <col min="12" max="12" width="11.00390625" style="34" customWidth="1"/>
    <col min="13" max="13" width="12.75390625" style="26" hidden="1" customWidth="1"/>
    <col min="14" max="14" width="10.75390625" style="26" hidden="1" customWidth="1"/>
    <col min="15" max="16384" width="9.125" style="35" customWidth="1"/>
  </cols>
  <sheetData>
    <row r="1" spans="1:14" s="22" customFormat="1" ht="18.75">
      <c r="A1" s="241" t="s">
        <v>717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1"/>
      <c r="N1" s="21"/>
    </row>
    <row r="2" spans="1:14" s="22" customFormat="1" ht="18.75">
      <c r="A2" s="241" t="s">
        <v>907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1"/>
      <c r="N2" s="21"/>
    </row>
    <row r="3" spans="1:14" s="22" customFormat="1" ht="18.75">
      <c r="A3" s="241" t="s">
        <v>908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1"/>
      <c r="N3" s="21"/>
    </row>
    <row r="4" spans="1:14" s="22" customFormat="1" ht="18.75">
      <c r="A4" s="241" t="s">
        <v>1030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1"/>
      <c r="N4" s="21"/>
    </row>
    <row r="5" spans="1:14" s="22" customFormat="1" ht="18.75">
      <c r="A5" s="45"/>
      <c r="B5" s="24"/>
      <c r="C5" s="24"/>
      <c r="D5" s="24"/>
      <c r="E5" s="24"/>
      <c r="F5" s="25"/>
      <c r="G5" s="21"/>
      <c r="H5" s="21"/>
      <c r="I5" s="25"/>
      <c r="J5" s="21"/>
      <c r="K5" s="21"/>
      <c r="L5" s="25"/>
      <c r="M5" s="21"/>
      <c r="N5" s="21"/>
    </row>
    <row r="6" spans="1:14" s="22" customFormat="1" ht="104.25" customHeight="1">
      <c r="A6" s="237" t="s">
        <v>718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1"/>
      <c r="N6" s="21"/>
    </row>
    <row r="7" spans="1:14" s="22" customFormat="1" ht="10.5" customHeight="1">
      <c r="A7" s="42" t="s">
        <v>400</v>
      </c>
      <c r="B7" s="39"/>
      <c r="C7" s="39"/>
      <c r="D7" s="39"/>
      <c r="E7" s="39"/>
      <c r="F7" s="39"/>
      <c r="G7" s="21"/>
      <c r="H7" s="21"/>
      <c r="J7" s="21"/>
      <c r="K7" s="21"/>
      <c r="L7" s="21"/>
      <c r="M7" s="21"/>
      <c r="N7" s="21"/>
    </row>
    <row r="8" spans="1:14" s="22" customFormat="1" ht="18.75">
      <c r="A8" s="42"/>
      <c r="B8" s="48"/>
      <c r="C8" s="48"/>
      <c r="D8" s="48"/>
      <c r="E8" s="48"/>
      <c r="G8" s="26"/>
      <c r="H8" s="26"/>
      <c r="I8" s="27"/>
      <c r="J8" s="26"/>
      <c r="K8" s="26"/>
      <c r="L8" s="32" t="s">
        <v>910</v>
      </c>
      <c r="M8" s="26"/>
      <c r="N8" s="26"/>
    </row>
    <row r="9" spans="1:14" s="97" customFormat="1" ht="12.75">
      <c r="A9" s="240" t="s">
        <v>911</v>
      </c>
      <c r="B9" s="239" t="s">
        <v>913</v>
      </c>
      <c r="C9" s="239" t="s">
        <v>1005</v>
      </c>
      <c r="D9" s="239" t="s">
        <v>914</v>
      </c>
      <c r="E9" s="239" t="s">
        <v>1004</v>
      </c>
      <c r="F9" s="233" t="s">
        <v>398</v>
      </c>
      <c r="G9" s="236" t="s">
        <v>915</v>
      </c>
      <c r="H9" s="236" t="s">
        <v>916</v>
      </c>
      <c r="I9" s="233" t="s">
        <v>399</v>
      </c>
      <c r="J9" s="236" t="s">
        <v>915</v>
      </c>
      <c r="K9" s="236" t="s">
        <v>916</v>
      </c>
      <c r="L9" s="233" t="s">
        <v>127</v>
      </c>
      <c r="M9" s="236" t="s">
        <v>915</v>
      </c>
      <c r="N9" s="234" t="s">
        <v>916</v>
      </c>
    </row>
    <row r="10" spans="1:14" s="97" customFormat="1" ht="20.25" customHeight="1">
      <c r="A10" s="240"/>
      <c r="B10" s="239"/>
      <c r="C10" s="239"/>
      <c r="D10" s="239"/>
      <c r="E10" s="239"/>
      <c r="F10" s="233"/>
      <c r="G10" s="236"/>
      <c r="H10" s="236"/>
      <c r="I10" s="233"/>
      <c r="J10" s="236"/>
      <c r="K10" s="236"/>
      <c r="L10" s="233"/>
      <c r="M10" s="236"/>
      <c r="N10" s="235"/>
    </row>
    <row r="11" spans="1:14" s="104" customFormat="1" ht="31.5">
      <c r="A11" s="90" t="s">
        <v>935</v>
      </c>
      <c r="B11" s="101" t="s">
        <v>970</v>
      </c>
      <c r="C11" s="102"/>
      <c r="D11" s="102"/>
      <c r="E11" s="102"/>
      <c r="F11" s="103">
        <f aca="true" t="shared" si="0" ref="F11:N11">SUM(F12,F16,F23,F49,F53,F62,F66)</f>
        <v>63121.3</v>
      </c>
      <c r="G11" s="103">
        <f t="shared" si="0"/>
        <v>663.9</v>
      </c>
      <c r="H11" s="103">
        <f t="shared" si="0"/>
        <v>62457.4</v>
      </c>
      <c r="I11" s="103">
        <f t="shared" si="0"/>
        <v>52382.5</v>
      </c>
      <c r="J11" s="103">
        <f t="shared" si="0"/>
        <v>683.4</v>
      </c>
      <c r="K11" s="103">
        <f t="shared" si="0"/>
        <v>51699.1</v>
      </c>
      <c r="L11" s="103">
        <f t="shared" si="0"/>
        <v>60118</v>
      </c>
      <c r="M11" s="103">
        <f t="shared" si="0"/>
        <v>707</v>
      </c>
      <c r="N11" s="103">
        <f t="shared" si="0"/>
        <v>59411</v>
      </c>
    </row>
    <row r="12" spans="1:14" s="104" customFormat="1" ht="63">
      <c r="A12" s="90" t="s">
        <v>937</v>
      </c>
      <c r="B12" s="101" t="s">
        <v>970</v>
      </c>
      <c r="C12" s="101" t="s">
        <v>979</v>
      </c>
      <c r="D12" s="105"/>
      <c r="E12" s="105"/>
      <c r="F12" s="103">
        <f>F13</f>
        <v>1544.5</v>
      </c>
      <c r="G12" s="103">
        <f aca="true" t="shared" si="1" ref="G12:N14">G13</f>
        <v>0</v>
      </c>
      <c r="H12" s="103">
        <f t="shared" si="1"/>
        <v>1544.5</v>
      </c>
      <c r="I12" s="103">
        <f>I13</f>
        <v>1495</v>
      </c>
      <c r="J12" s="103">
        <f t="shared" si="1"/>
        <v>0</v>
      </c>
      <c r="K12" s="103">
        <f t="shared" si="1"/>
        <v>1495</v>
      </c>
      <c r="L12" s="103">
        <f>L13</f>
        <v>1552</v>
      </c>
      <c r="M12" s="103">
        <f t="shared" si="1"/>
        <v>0</v>
      </c>
      <c r="N12" s="103">
        <f t="shared" si="1"/>
        <v>1552</v>
      </c>
    </row>
    <row r="13" spans="1:14" s="104" customFormat="1" ht="15.75">
      <c r="A13" s="106" t="s">
        <v>153</v>
      </c>
      <c r="B13" s="102" t="s">
        <v>970</v>
      </c>
      <c r="C13" s="108" t="s">
        <v>979</v>
      </c>
      <c r="D13" s="109" t="s">
        <v>101</v>
      </c>
      <c r="E13" s="105"/>
      <c r="F13" s="110">
        <f>F14</f>
        <v>1544.5</v>
      </c>
      <c r="G13" s="110">
        <f t="shared" si="1"/>
        <v>0</v>
      </c>
      <c r="H13" s="110">
        <f t="shared" si="1"/>
        <v>1544.5</v>
      </c>
      <c r="I13" s="110">
        <f>I14</f>
        <v>1495</v>
      </c>
      <c r="J13" s="110">
        <f t="shared" si="1"/>
        <v>0</v>
      </c>
      <c r="K13" s="110">
        <f t="shared" si="1"/>
        <v>1495</v>
      </c>
      <c r="L13" s="110">
        <f>L14</f>
        <v>1552</v>
      </c>
      <c r="M13" s="110">
        <f t="shared" si="1"/>
        <v>0</v>
      </c>
      <c r="N13" s="110">
        <f t="shared" si="1"/>
        <v>1552</v>
      </c>
    </row>
    <row r="14" spans="1:14" s="104" customFormat="1" ht="31.5">
      <c r="A14" s="106" t="s">
        <v>104</v>
      </c>
      <c r="B14" s="108" t="s">
        <v>970</v>
      </c>
      <c r="C14" s="108" t="s">
        <v>979</v>
      </c>
      <c r="D14" s="109" t="s">
        <v>102</v>
      </c>
      <c r="E14" s="105"/>
      <c r="F14" s="110">
        <f>F15</f>
        <v>1544.5</v>
      </c>
      <c r="G14" s="110">
        <f t="shared" si="1"/>
        <v>0</v>
      </c>
      <c r="H14" s="110">
        <f t="shared" si="1"/>
        <v>1544.5</v>
      </c>
      <c r="I14" s="110">
        <f>I15</f>
        <v>1495</v>
      </c>
      <c r="J14" s="110">
        <f t="shared" si="1"/>
        <v>0</v>
      </c>
      <c r="K14" s="110">
        <f t="shared" si="1"/>
        <v>1495</v>
      </c>
      <c r="L14" s="110">
        <f>L15</f>
        <v>1552</v>
      </c>
      <c r="M14" s="110">
        <f t="shared" si="1"/>
        <v>0</v>
      </c>
      <c r="N14" s="110">
        <f t="shared" si="1"/>
        <v>1552</v>
      </c>
    </row>
    <row r="15" spans="1:14" s="104" customFormat="1" ht="189">
      <c r="A15" s="111" t="s">
        <v>105</v>
      </c>
      <c r="B15" s="108" t="s">
        <v>970</v>
      </c>
      <c r="C15" s="108" t="s">
        <v>979</v>
      </c>
      <c r="D15" s="102" t="s">
        <v>885</v>
      </c>
      <c r="E15" s="102" t="s">
        <v>938</v>
      </c>
      <c r="F15" s="110">
        <f>SUM(G15:H15)</f>
        <v>1544.5</v>
      </c>
      <c r="G15" s="110">
        <v>0</v>
      </c>
      <c r="H15" s="110">
        <v>1544.5</v>
      </c>
      <c r="I15" s="110">
        <f>SUM(J15:K15)</f>
        <v>1495</v>
      </c>
      <c r="J15" s="110">
        <v>0</v>
      </c>
      <c r="K15" s="110">
        <v>1495</v>
      </c>
      <c r="L15" s="110">
        <f>SUM(M15:N15)</f>
        <v>1552</v>
      </c>
      <c r="M15" s="110">
        <v>0</v>
      </c>
      <c r="N15" s="110">
        <v>1552</v>
      </c>
    </row>
    <row r="16" spans="1:14" s="104" customFormat="1" ht="94.5">
      <c r="A16" s="90" t="s">
        <v>882</v>
      </c>
      <c r="B16" s="101" t="s">
        <v>970</v>
      </c>
      <c r="C16" s="101" t="s">
        <v>780</v>
      </c>
      <c r="D16" s="102"/>
      <c r="E16" s="105"/>
      <c r="F16" s="103">
        <f aca="true" t="shared" si="2" ref="F16:N17">F17</f>
        <v>3072.7</v>
      </c>
      <c r="G16" s="103">
        <f t="shared" si="2"/>
        <v>0</v>
      </c>
      <c r="H16" s="103">
        <f t="shared" si="2"/>
        <v>3072.7</v>
      </c>
      <c r="I16" s="103">
        <f t="shared" si="2"/>
        <v>3271</v>
      </c>
      <c r="J16" s="103">
        <f t="shared" si="2"/>
        <v>0</v>
      </c>
      <c r="K16" s="103">
        <f t="shared" si="2"/>
        <v>3271</v>
      </c>
      <c r="L16" s="103">
        <f t="shared" si="2"/>
        <v>3389</v>
      </c>
      <c r="M16" s="103">
        <f t="shared" si="2"/>
        <v>0</v>
      </c>
      <c r="N16" s="103">
        <f t="shared" si="2"/>
        <v>3389</v>
      </c>
    </row>
    <row r="17" spans="1:14" s="104" customFormat="1" ht="15.75">
      <c r="A17" s="106" t="s">
        <v>153</v>
      </c>
      <c r="B17" s="108" t="s">
        <v>970</v>
      </c>
      <c r="C17" s="108" t="s">
        <v>780</v>
      </c>
      <c r="D17" s="109" t="s">
        <v>101</v>
      </c>
      <c r="E17" s="105"/>
      <c r="F17" s="110">
        <f t="shared" si="2"/>
        <v>3072.7</v>
      </c>
      <c r="G17" s="110">
        <f t="shared" si="2"/>
        <v>0</v>
      </c>
      <c r="H17" s="110">
        <f t="shared" si="2"/>
        <v>3072.7</v>
      </c>
      <c r="I17" s="110">
        <f t="shared" si="2"/>
        <v>3271</v>
      </c>
      <c r="J17" s="110">
        <f t="shared" si="2"/>
        <v>0</v>
      </c>
      <c r="K17" s="110">
        <f t="shared" si="2"/>
        <v>3271</v>
      </c>
      <c r="L17" s="110">
        <f t="shared" si="2"/>
        <v>3389</v>
      </c>
      <c r="M17" s="110">
        <f t="shared" si="2"/>
        <v>0</v>
      </c>
      <c r="N17" s="110">
        <f t="shared" si="2"/>
        <v>3389</v>
      </c>
    </row>
    <row r="18" spans="1:14" s="104" customFormat="1" ht="31.5">
      <c r="A18" s="106" t="s">
        <v>104</v>
      </c>
      <c r="B18" s="108" t="s">
        <v>970</v>
      </c>
      <c r="C18" s="108" t="s">
        <v>780</v>
      </c>
      <c r="D18" s="109" t="s">
        <v>102</v>
      </c>
      <c r="E18" s="105"/>
      <c r="F18" s="110">
        <f>SUM(F19:F22)</f>
        <v>3072.7</v>
      </c>
      <c r="G18" s="110">
        <f aca="true" t="shared" si="3" ref="G18:N18">SUM(G19:G22)</f>
        <v>0</v>
      </c>
      <c r="H18" s="110">
        <f t="shared" si="3"/>
        <v>3072.7</v>
      </c>
      <c r="I18" s="110">
        <f t="shared" si="3"/>
        <v>3271</v>
      </c>
      <c r="J18" s="110">
        <f t="shared" si="3"/>
        <v>0</v>
      </c>
      <c r="K18" s="110">
        <f t="shared" si="3"/>
        <v>3271</v>
      </c>
      <c r="L18" s="110">
        <f t="shared" si="3"/>
        <v>3389</v>
      </c>
      <c r="M18" s="110">
        <f t="shared" si="3"/>
        <v>0</v>
      </c>
      <c r="N18" s="110">
        <f t="shared" si="3"/>
        <v>3389</v>
      </c>
    </row>
    <row r="19" spans="1:14" s="104" customFormat="1" ht="173.25">
      <c r="A19" s="115" t="s">
        <v>426</v>
      </c>
      <c r="B19" s="108" t="s">
        <v>970</v>
      </c>
      <c r="C19" s="108" t="s">
        <v>780</v>
      </c>
      <c r="D19" s="102" t="s">
        <v>893</v>
      </c>
      <c r="E19" s="102">
        <v>100</v>
      </c>
      <c r="F19" s="110">
        <f>SUM(G19:H19)</f>
        <v>2937.7</v>
      </c>
      <c r="G19" s="117"/>
      <c r="H19" s="117">
        <v>2937.7</v>
      </c>
      <c r="I19" s="110">
        <f>SUM(J19:K19)</f>
        <v>3267</v>
      </c>
      <c r="J19" s="117"/>
      <c r="K19" s="117">
        <v>3267</v>
      </c>
      <c r="L19" s="110">
        <f>SUM(M19:N19)</f>
        <v>3389</v>
      </c>
      <c r="M19" s="117"/>
      <c r="N19" s="117">
        <v>3389</v>
      </c>
    </row>
    <row r="20" spans="1:14" s="104" customFormat="1" ht="78.75">
      <c r="A20" s="106" t="s">
        <v>954</v>
      </c>
      <c r="B20" s="108" t="s">
        <v>970</v>
      </c>
      <c r="C20" s="108" t="s">
        <v>780</v>
      </c>
      <c r="D20" s="102" t="s">
        <v>893</v>
      </c>
      <c r="E20" s="102">
        <v>200</v>
      </c>
      <c r="F20" s="110">
        <f>SUM(G20:H20)</f>
        <v>133</v>
      </c>
      <c r="G20" s="117"/>
      <c r="H20" s="117">
        <v>133</v>
      </c>
      <c r="I20" s="110">
        <f>SUM(J20:K20)</f>
        <v>4</v>
      </c>
      <c r="J20" s="117"/>
      <c r="K20" s="117">
        <v>4</v>
      </c>
      <c r="L20" s="110">
        <f>SUM(M20:N20)</f>
        <v>0</v>
      </c>
      <c r="M20" s="117"/>
      <c r="N20" s="117"/>
    </row>
    <row r="21" spans="1:14" s="104" customFormat="1" ht="63">
      <c r="A21" s="106" t="s">
        <v>160</v>
      </c>
      <c r="B21" s="108" t="s">
        <v>970</v>
      </c>
      <c r="C21" s="108" t="s">
        <v>780</v>
      </c>
      <c r="D21" s="102" t="s">
        <v>893</v>
      </c>
      <c r="E21" s="102" t="s">
        <v>671</v>
      </c>
      <c r="F21" s="110">
        <f>SUM(G21:H21)</f>
        <v>0</v>
      </c>
      <c r="G21" s="117"/>
      <c r="H21" s="117"/>
      <c r="I21" s="110">
        <f>SUM(J21:K21)</f>
        <v>0</v>
      </c>
      <c r="J21" s="117"/>
      <c r="K21" s="117"/>
      <c r="L21" s="110">
        <f>SUM(M21:N21)</f>
        <v>0</v>
      </c>
      <c r="M21" s="117"/>
      <c r="N21" s="117"/>
    </row>
    <row r="22" spans="1:14" s="104" customFormat="1" ht="63">
      <c r="A22" s="106" t="s">
        <v>161</v>
      </c>
      <c r="B22" s="108" t="s">
        <v>970</v>
      </c>
      <c r="C22" s="108" t="s">
        <v>780</v>
      </c>
      <c r="D22" s="102" t="s">
        <v>893</v>
      </c>
      <c r="E22" s="102" t="s">
        <v>655</v>
      </c>
      <c r="F22" s="110">
        <f>SUM(G22:H22)</f>
        <v>2</v>
      </c>
      <c r="G22" s="117"/>
      <c r="H22" s="117">
        <v>2</v>
      </c>
      <c r="I22" s="110">
        <f>SUM(J22:K22)</f>
        <v>0</v>
      </c>
      <c r="J22" s="117"/>
      <c r="K22" s="117"/>
      <c r="L22" s="110">
        <f>SUM(M22:N22)</f>
        <v>0</v>
      </c>
      <c r="M22" s="117"/>
      <c r="N22" s="117"/>
    </row>
    <row r="23" spans="1:14" s="104" customFormat="1" ht="94.5">
      <c r="A23" s="98" t="s">
        <v>939</v>
      </c>
      <c r="B23" s="101" t="s">
        <v>970</v>
      </c>
      <c r="C23" s="101" t="s">
        <v>971</v>
      </c>
      <c r="D23" s="102"/>
      <c r="E23" s="102"/>
      <c r="F23" s="103">
        <f aca="true" t="shared" si="4" ref="F23:N23">SUM(F24,F33,F39,F29,F43)</f>
        <v>56743.9</v>
      </c>
      <c r="G23" s="103">
        <f t="shared" si="4"/>
        <v>652</v>
      </c>
      <c r="H23" s="103">
        <f t="shared" si="4"/>
        <v>56091.9</v>
      </c>
      <c r="I23" s="103">
        <f t="shared" si="4"/>
        <v>43235</v>
      </c>
      <c r="J23" s="103">
        <f t="shared" si="4"/>
        <v>671</v>
      </c>
      <c r="K23" s="103">
        <f t="shared" si="4"/>
        <v>42564</v>
      </c>
      <c r="L23" s="103">
        <f t="shared" si="4"/>
        <v>53073</v>
      </c>
      <c r="M23" s="103">
        <f t="shared" si="4"/>
        <v>694</v>
      </c>
      <c r="N23" s="103">
        <f t="shared" si="4"/>
        <v>52379</v>
      </c>
    </row>
    <row r="24" spans="1:14" s="104" customFormat="1" ht="78.75">
      <c r="A24" s="111" t="s">
        <v>175</v>
      </c>
      <c r="B24" s="108" t="s">
        <v>970</v>
      </c>
      <c r="C24" s="108" t="s">
        <v>971</v>
      </c>
      <c r="D24" s="114" t="s">
        <v>969</v>
      </c>
      <c r="E24" s="102"/>
      <c r="F24" s="110">
        <f aca="true" t="shared" si="5" ref="F24:N24">SUM(F25)</f>
        <v>652</v>
      </c>
      <c r="G24" s="110">
        <f t="shared" si="5"/>
        <v>652</v>
      </c>
      <c r="H24" s="110">
        <f t="shared" si="5"/>
        <v>0</v>
      </c>
      <c r="I24" s="110">
        <f t="shared" si="5"/>
        <v>671</v>
      </c>
      <c r="J24" s="110">
        <f t="shared" si="5"/>
        <v>671</v>
      </c>
      <c r="K24" s="110">
        <f t="shared" si="5"/>
        <v>0</v>
      </c>
      <c r="L24" s="110">
        <f t="shared" si="5"/>
        <v>694</v>
      </c>
      <c r="M24" s="110">
        <f t="shared" si="5"/>
        <v>694</v>
      </c>
      <c r="N24" s="110">
        <f t="shared" si="5"/>
        <v>0</v>
      </c>
    </row>
    <row r="25" spans="1:14" s="104" customFormat="1" ht="141.75">
      <c r="A25" s="111" t="s">
        <v>218</v>
      </c>
      <c r="B25" s="108" t="s">
        <v>970</v>
      </c>
      <c r="C25" s="108" t="s">
        <v>971</v>
      </c>
      <c r="D25" s="114" t="s">
        <v>972</v>
      </c>
      <c r="E25" s="102"/>
      <c r="F25" s="110">
        <f aca="true" t="shared" si="6" ref="F25:N25">F26</f>
        <v>652</v>
      </c>
      <c r="G25" s="110">
        <f t="shared" si="6"/>
        <v>652</v>
      </c>
      <c r="H25" s="110">
        <f t="shared" si="6"/>
        <v>0</v>
      </c>
      <c r="I25" s="110">
        <f t="shared" si="6"/>
        <v>671</v>
      </c>
      <c r="J25" s="110">
        <f t="shared" si="6"/>
        <v>671</v>
      </c>
      <c r="K25" s="110">
        <f t="shared" si="6"/>
        <v>0</v>
      </c>
      <c r="L25" s="110">
        <f t="shared" si="6"/>
        <v>694</v>
      </c>
      <c r="M25" s="110">
        <f t="shared" si="6"/>
        <v>694</v>
      </c>
      <c r="N25" s="110">
        <f t="shared" si="6"/>
        <v>0</v>
      </c>
    </row>
    <row r="26" spans="1:14" s="104" customFormat="1" ht="78.75">
      <c r="A26" s="111" t="s">
        <v>694</v>
      </c>
      <c r="B26" s="108" t="s">
        <v>970</v>
      </c>
      <c r="C26" s="108" t="s">
        <v>971</v>
      </c>
      <c r="D26" s="114" t="s">
        <v>973</v>
      </c>
      <c r="E26" s="102"/>
      <c r="F26" s="110">
        <f aca="true" t="shared" si="7" ref="F26:N26">SUM(F27:F28)</f>
        <v>652</v>
      </c>
      <c r="G26" s="110">
        <f t="shared" si="7"/>
        <v>652</v>
      </c>
      <c r="H26" s="110">
        <f t="shared" si="7"/>
        <v>0</v>
      </c>
      <c r="I26" s="110">
        <f t="shared" si="7"/>
        <v>671</v>
      </c>
      <c r="J26" s="110">
        <f t="shared" si="7"/>
        <v>671</v>
      </c>
      <c r="K26" s="110">
        <f t="shared" si="7"/>
        <v>0</v>
      </c>
      <c r="L26" s="110">
        <f t="shared" si="7"/>
        <v>694</v>
      </c>
      <c r="M26" s="110">
        <f t="shared" si="7"/>
        <v>694</v>
      </c>
      <c r="N26" s="110">
        <f t="shared" si="7"/>
        <v>0</v>
      </c>
    </row>
    <row r="27" spans="1:14" s="104" customFormat="1" ht="189">
      <c r="A27" s="115" t="s">
        <v>814</v>
      </c>
      <c r="B27" s="108" t="s">
        <v>970</v>
      </c>
      <c r="C27" s="108" t="s">
        <v>971</v>
      </c>
      <c r="D27" s="116" t="s">
        <v>886</v>
      </c>
      <c r="E27" s="102" t="s">
        <v>938</v>
      </c>
      <c r="F27" s="110">
        <f>SUM(G27:H27)</f>
        <v>649.2</v>
      </c>
      <c r="G27" s="117">
        <v>649.2</v>
      </c>
      <c r="H27" s="117"/>
      <c r="I27" s="110">
        <f>SUM(J27:K27)</f>
        <v>607</v>
      </c>
      <c r="J27" s="117">
        <v>607</v>
      </c>
      <c r="K27" s="117"/>
      <c r="L27" s="110">
        <f>SUM(M27:N27)</f>
        <v>628</v>
      </c>
      <c r="M27" s="117">
        <v>628</v>
      </c>
      <c r="N27" s="117"/>
    </row>
    <row r="28" spans="1:14" s="104" customFormat="1" ht="110.25">
      <c r="A28" s="106" t="s">
        <v>1018</v>
      </c>
      <c r="B28" s="108" t="s">
        <v>970</v>
      </c>
      <c r="C28" s="108" t="s">
        <v>971</v>
      </c>
      <c r="D28" s="116" t="s">
        <v>886</v>
      </c>
      <c r="E28" s="102" t="s">
        <v>940</v>
      </c>
      <c r="F28" s="110">
        <f>SUM(G28:H28)</f>
        <v>2.8</v>
      </c>
      <c r="G28" s="117">
        <v>2.8</v>
      </c>
      <c r="H28" s="117"/>
      <c r="I28" s="110">
        <f>SUM(J28:K28)</f>
        <v>64</v>
      </c>
      <c r="J28" s="117">
        <v>64</v>
      </c>
      <c r="K28" s="117"/>
      <c r="L28" s="110">
        <f>SUM(M28:N28)</f>
        <v>66</v>
      </c>
      <c r="M28" s="117">
        <v>66</v>
      </c>
      <c r="N28" s="117"/>
    </row>
    <row r="29" spans="1:14" s="104" customFormat="1" ht="110.25">
      <c r="A29" s="106" t="s">
        <v>184</v>
      </c>
      <c r="B29" s="108" t="s">
        <v>970</v>
      </c>
      <c r="C29" s="108" t="s">
        <v>971</v>
      </c>
      <c r="D29" s="114" t="s">
        <v>1017</v>
      </c>
      <c r="E29" s="102"/>
      <c r="F29" s="110">
        <f>SUM(F30)</f>
        <v>14</v>
      </c>
      <c r="G29" s="110">
        <f aca="true" t="shared" si="8" ref="G29:N29">SUM(G30)</f>
        <v>0</v>
      </c>
      <c r="H29" s="110">
        <f t="shared" si="8"/>
        <v>14</v>
      </c>
      <c r="I29" s="110">
        <f t="shared" si="8"/>
        <v>0</v>
      </c>
      <c r="J29" s="110">
        <f t="shared" si="8"/>
        <v>0</v>
      </c>
      <c r="K29" s="110">
        <f t="shared" si="8"/>
        <v>0</v>
      </c>
      <c r="L29" s="110">
        <f t="shared" si="8"/>
        <v>0</v>
      </c>
      <c r="M29" s="110">
        <f t="shared" si="8"/>
        <v>0</v>
      </c>
      <c r="N29" s="110">
        <f t="shared" si="8"/>
        <v>0</v>
      </c>
    </row>
    <row r="30" spans="1:14" s="104" customFormat="1" ht="220.5">
      <c r="A30" s="115" t="s">
        <v>340</v>
      </c>
      <c r="B30" s="108" t="s">
        <v>970</v>
      </c>
      <c r="C30" s="108" t="s">
        <v>971</v>
      </c>
      <c r="D30" s="114" t="s">
        <v>164</v>
      </c>
      <c r="E30" s="102"/>
      <c r="F30" s="110">
        <f aca="true" t="shared" si="9" ref="F30:H31">F31</f>
        <v>14</v>
      </c>
      <c r="G30" s="110">
        <f t="shared" si="9"/>
        <v>0</v>
      </c>
      <c r="H30" s="110">
        <f t="shared" si="9"/>
        <v>14</v>
      </c>
      <c r="I30" s="110"/>
      <c r="J30" s="117"/>
      <c r="K30" s="117"/>
      <c r="L30" s="110"/>
      <c r="M30" s="117"/>
      <c r="N30" s="117"/>
    </row>
    <row r="31" spans="1:14" s="104" customFormat="1" ht="63">
      <c r="A31" s="106" t="s">
        <v>615</v>
      </c>
      <c r="B31" s="108" t="s">
        <v>970</v>
      </c>
      <c r="C31" s="108" t="s">
        <v>971</v>
      </c>
      <c r="D31" s="114" t="s">
        <v>165</v>
      </c>
      <c r="E31" s="102"/>
      <c r="F31" s="110">
        <f t="shared" si="9"/>
        <v>14</v>
      </c>
      <c r="G31" s="110">
        <f t="shared" si="9"/>
        <v>0</v>
      </c>
      <c r="H31" s="110">
        <f t="shared" si="9"/>
        <v>14</v>
      </c>
      <c r="I31" s="110"/>
      <c r="J31" s="117"/>
      <c r="K31" s="117"/>
      <c r="L31" s="110"/>
      <c r="M31" s="117"/>
      <c r="N31" s="117"/>
    </row>
    <row r="32" spans="1:14" s="104" customFormat="1" ht="126">
      <c r="A32" s="106" t="s">
        <v>551</v>
      </c>
      <c r="B32" s="108" t="s">
        <v>970</v>
      </c>
      <c r="C32" s="108" t="s">
        <v>971</v>
      </c>
      <c r="D32" s="116" t="s">
        <v>889</v>
      </c>
      <c r="E32" s="102" t="s">
        <v>940</v>
      </c>
      <c r="F32" s="110">
        <f>SUM(G32:H32)</f>
        <v>14</v>
      </c>
      <c r="G32" s="117"/>
      <c r="H32" s="117">
        <v>14</v>
      </c>
      <c r="I32" s="110"/>
      <c r="J32" s="117"/>
      <c r="K32" s="117"/>
      <c r="L32" s="110"/>
      <c r="M32" s="117"/>
      <c r="N32" s="117"/>
    </row>
    <row r="33" spans="1:14" s="104" customFormat="1" ht="78.75">
      <c r="A33" s="111" t="s">
        <v>191</v>
      </c>
      <c r="B33" s="108" t="s">
        <v>970</v>
      </c>
      <c r="C33" s="108" t="s">
        <v>971</v>
      </c>
      <c r="D33" s="114" t="s">
        <v>753</v>
      </c>
      <c r="E33" s="102"/>
      <c r="F33" s="110">
        <f>F34</f>
        <v>523</v>
      </c>
      <c r="G33" s="110">
        <f aca="true" t="shared" si="10" ref="G33:N35">G34</f>
        <v>0</v>
      </c>
      <c r="H33" s="110">
        <f t="shared" si="10"/>
        <v>523</v>
      </c>
      <c r="I33" s="110">
        <f>I34</f>
        <v>0</v>
      </c>
      <c r="J33" s="110">
        <f t="shared" si="10"/>
        <v>0</v>
      </c>
      <c r="K33" s="110">
        <f t="shared" si="10"/>
        <v>0</v>
      </c>
      <c r="L33" s="110">
        <f>L34</f>
        <v>0</v>
      </c>
      <c r="M33" s="110">
        <f t="shared" si="10"/>
        <v>0</v>
      </c>
      <c r="N33" s="110">
        <f t="shared" si="10"/>
        <v>0</v>
      </c>
    </row>
    <row r="34" spans="1:14" s="104" customFormat="1" ht="110.25">
      <c r="A34" s="111" t="s">
        <v>178</v>
      </c>
      <c r="B34" s="108" t="s">
        <v>970</v>
      </c>
      <c r="C34" s="108" t="s">
        <v>971</v>
      </c>
      <c r="D34" s="114" t="s">
        <v>752</v>
      </c>
      <c r="E34" s="102"/>
      <c r="F34" s="110">
        <f aca="true" t="shared" si="11" ref="F34:N34">SUM(F35,F37)</f>
        <v>523</v>
      </c>
      <c r="G34" s="110">
        <f t="shared" si="11"/>
        <v>0</v>
      </c>
      <c r="H34" s="110">
        <f t="shared" si="11"/>
        <v>523</v>
      </c>
      <c r="I34" s="110">
        <f t="shared" si="11"/>
        <v>0</v>
      </c>
      <c r="J34" s="110">
        <f t="shared" si="11"/>
        <v>0</v>
      </c>
      <c r="K34" s="110">
        <f t="shared" si="11"/>
        <v>0</v>
      </c>
      <c r="L34" s="110">
        <f t="shared" si="11"/>
        <v>0</v>
      </c>
      <c r="M34" s="110">
        <f t="shared" si="11"/>
        <v>0</v>
      </c>
      <c r="N34" s="110">
        <f t="shared" si="11"/>
        <v>0</v>
      </c>
    </row>
    <row r="35" spans="1:14" s="104" customFormat="1" ht="110.25">
      <c r="A35" s="111" t="s">
        <v>219</v>
      </c>
      <c r="B35" s="108" t="s">
        <v>970</v>
      </c>
      <c r="C35" s="108" t="s">
        <v>971</v>
      </c>
      <c r="D35" s="114" t="s">
        <v>751</v>
      </c>
      <c r="E35" s="102"/>
      <c r="F35" s="110">
        <f>F36</f>
        <v>349</v>
      </c>
      <c r="G35" s="110">
        <f t="shared" si="10"/>
        <v>0</v>
      </c>
      <c r="H35" s="110">
        <f t="shared" si="10"/>
        <v>349</v>
      </c>
      <c r="I35" s="110">
        <f>I36</f>
        <v>0</v>
      </c>
      <c r="J35" s="110">
        <f t="shared" si="10"/>
        <v>0</v>
      </c>
      <c r="K35" s="110">
        <f t="shared" si="10"/>
        <v>0</v>
      </c>
      <c r="L35" s="110">
        <f>L36</f>
        <v>0</v>
      </c>
      <c r="M35" s="110">
        <f t="shared" si="10"/>
        <v>0</v>
      </c>
      <c r="N35" s="110">
        <f t="shared" si="10"/>
        <v>0</v>
      </c>
    </row>
    <row r="36" spans="1:14" s="104" customFormat="1" ht="141.75">
      <c r="A36" s="118" t="s">
        <v>520</v>
      </c>
      <c r="B36" s="108" t="s">
        <v>970</v>
      </c>
      <c r="C36" s="108" t="s">
        <v>971</v>
      </c>
      <c r="D36" s="116" t="s">
        <v>891</v>
      </c>
      <c r="E36" s="102" t="s">
        <v>940</v>
      </c>
      <c r="F36" s="110">
        <f>SUM(G36:H36)</f>
        <v>349</v>
      </c>
      <c r="G36" s="110">
        <v>0</v>
      </c>
      <c r="H36" s="110">
        <v>349</v>
      </c>
      <c r="I36" s="110">
        <f>SUM(J36:K36)</f>
        <v>0</v>
      </c>
      <c r="J36" s="110">
        <v>0</v>
      </c>
      <c r="K36" s="110"/>
      <c r="L36" s="110">
        <f>SUM(M36:N36)</f>
        <v>0</v>
      </c>
      <c r="M36" s="110">
        <v>0</v>
      </c>
      <c r="N36" s="110"/>
    </row>
    <row r="37" spans="1:14" s="104" customFormat="1" ht="63">
      <c r="A37" s="118" t="s">
        <v>831</v>
      </c>
      <c r="B37" s="108" t="s">
        <v>970</v>
      </c>
      <c r="C37" s="108" t="s">
        <v>971</v>
      </c>
      <c r="D37" s="114" t="s">
        <v>830</v>
      </c>
      <c r="E37" s="102"/>
      <c r="F37" s="110">
        <f aca="true" t="shared" si="12" ref="F37:N37">F38</f>
        <v>174</v>
      </c>
      <c r="G37" s="110">
        <f t="shared" si="12"/>
        <v>0</v>
      </c>
      <c r="H37" s="110">
        <f t="shared" si="12"/>
        <v>174</v>
      </c>
      <c r="I37" s="110">
        <f t="shared" si="12"/>
        <v>0</v>
      </c>
      <c r="J37" s="110">
        <f t="shared" si="12"/>
        <v>0</v>
      </c>
      <c r="K37" s="110">
        <f t="shared" si="12"/>
        <v>0</v>
      </c>
      <c r="L37" s="110">
        <f t="shared" si="12"/>
        <v>0</v>
      </c>
      <c r="M37" s="110">
        <f t="shared" si="12"/>
        <v>0</v>
      </c>
      <c r="N37" s="110">
        <f t="shared" si="12"/>
        <v>0</v>
      </c>
    </row>
    <row r="38" spans="1:14" s="104" customFormat="1" ht="94.5">
      <c r="A38" s="118" t="s">
        <v>832</v>
      </c>
      <c r="B38" s="108" t="s">
        <v>970</v>
      </c>
      <c r="C38" s="108" t="s">
        <v>971</v>
      </c>
      <c r="D38" s="116" t="s">
        <v>829</v>
      </c>
      <c r="E38" s="102" t="s">
        <v>940</v>
      </c>
      <c r="F38" s="110">
        <f>SUM(G38:H38)</f>
        <v>174</v>
      </c>
      <c r="G38" s="110"/>
      <c r="H38" s="110">
        <v>174</v>
      </c>
      <c r="I38" s="110">
        <f>SUM(J38:K38)</f>
        <v>0</v>
      </c>
      <c r="J38" s="110"/>
      <c r="K38" s="110"/>
      <c r="L38" s="110">
        <f>SUM(M38:N38)</f>
        <v>0</v>
      </c>
      <c r="M38" s="110"/>
      <c r="N38" s="110"/>
    </row>
    <row r="39" spans="1:14" s="104" customFormat="1" ht="78.75">
      <c r="A39" s="111" t="s">
        <v>757</v>
      </c>
      <c r="B39" s="108" t="s">
        <v>970</v>
      </c>
      <c r="C39" s="108" t="s">
        <v>971</v>
      </c>
      <c r="D39" s="114" t="s">
        <v>754</v>
      </c>
      <c r="E39" s="102"/>
      <c r="F39" s="110">
        <f>SUM(F40,)</f>
        <v>120</v>
      </c>
      <c r="G39" s="110">
        <f aca="true" t="shared" si="13" ref="G39:N39">SUM(G40,)</f>
        <v>0</v>
      </c>
      <c r="H39" s="110">
        <f t="shared" si="13"/>
        <v>120</v>
      </c>
      <c r="I39" s="110">
        <f t="shared" si="13"/>
        <v>0</v>
      </c>
      <c r="J39" s="110">
        <f t="shared" si="13"/>
        <v>0</v>
      </c>
      <c r="K39" s="110">
        <f t="shared" si="13"/>
        <v>0</v>
      </c>
      <c r="L39" s="110">
        <f t="shared" si="13"/>
        <v>0</v>
      </c>
      <c r="M39" s="110">
        <f t="shared" si="13"/>
        <v>0</v>
      </c>
      <c r="N39" s="110">
        <f t="shared" si="13"/>
        <v>0</v>
      </c>
    </row>
    <row r="40" spans="1:14" s="104" customFormat="1" ht="110.25">
      <c r="A40" s="111" t="s">
        <v>180</v>
      </c>
      <c r="B40" s="108" t="s">
        <v>970</v>
      </c>
      <c r="C40" s="108" t="s">
        <v>971</v>
      </c>
      <c r="D40" s="114" t="s">
        <v>755</v>
      </c>
      <c r="E40" s="102"/>
      <c r="F40" s="110">
        <f aca="true" t="shared" si="14" ref="F40:N41">F41</f>
        <v>120</v>
      </c>
      <c r="G40" s="110">
        <f t="shared" si="14"/>
        <v>0</v>
      </c>
      <c r="H40" s="110">
        <f t="shared" si="14"/>
        <v>120</v>
      </c>
      <c r="I40" s="110">
        <f t="shared" si="14"/>
        <v>0</v>
      </c>
      <c r="J40" s="110">
        <f t="shared" si="14"/>
        <v>0</v>
      </c>
      <c r="K40" s="110">
        <f t="shared" si="14"/>
        <v>0</v>
      </c>
      <c r="L40" s="110">
        <f t="shared" si="14"/>
        <v>0</v>
      </c>
      <c r="M40" s="110">
        <f t="shared" si="14"/>
        <v>0</v>
      </c>
      <c r="N40" s="110">
        <f t="shared" si="14"/>
        <v>0</v>
      </c>
    </row>
    <row r="41" spans="1:14" s="104" customFormat="1" ht="47.25">
      <c r="A41" s="111" t="s">
        <v>853</v>
      </c>
      <c r="B41" s="108" t="s">
        <v>970</v>
      </c>
      <c r="C41" s="108" t="s">
        <v>971</v>
      </c>
      <c r="D41" s="114" t="s">
        <v>756</v>
      </c>
      <c r="E41" s="102"/>
      <c r="F41" s="110">
        <f t="shared" si="14"/>
        <v>120</v>
      </c>
      <c r="G41" s="110">
        <f t="shared" si="14"/>
        <v>0</v>
      </c>
      <c r="H41" s="110">
        <f t="shared" si="14"/>
        <v>120</v>
      </c>
      <c r="I41" s="110">
        <f t="shared" si="14"/>
        <v>0</v>
      </c>
      <c r="J41" s="110">
        <f t="shared" si="14"/>
        <v>0</v>
      </c>
      <c r="K41" s="110">
        <f t="shared" si="14"/>
        <v>0</v>
      </c>
      <c r="L41" s="110">
        <f t="shared" si="14"/>
        <v>0</v>
      </c>
      <c r="M41" s="110">
        <f t="shared" si="14"/>
        <v>0</v>
      </c>
      <c r="N41" s="110">
        <f t="shared" si="14"/>
        <v>0</v>
      </c>
    </row>
    <row r="42" spans="1:14" s="104" customFormat="1" ht="94.5">
      <c r="A42" s="118" t="s">
        <v>525</v>
      </c>
      <c r="B42" s="108" t="s">
        <v>970</v>
      </c>
      <c r="C42" s="108" t="s">
        <v>971</v>
      </c>
      <c r="D42" s="116" t="s">
        <v>892</v>
      </c>
      <c r="E42" s="102" t="s">
        <v>940</v>
      </c>
      <c r="F42" s="110">
        <f>SUM(G42:H42)</f>
        <v>120</v>
      </c>
      <c r="G42" s="110">
        <v>0</v>
      </c>
      <c r="H42" s="110">
        <v>120</v>
      </c>
      <c r="I42" s="110">
        <f>SUM(J42:K42)</f>
        <v>0</v>
      </c>
      <c r="J42" s="110">
        <v>0</v>
      </c>
      <c r="K42" s="110"/>
      <c r="L42" s="110">
        <f>SUM(M42:N42)</f>
        <v>0</v>
      </c>
      <c r="M42" s="110">
        <v>0</v>
      </c>
      <c r="N42" s="110"/>
    </row>
    <row r="43" spans="1:14" s="104" customFormat="1" ht="15.75">
      <c r="A43" s="106" t="s">
        <v>153</v>
      </c>
      <c r="B43" s="108" t="s">
        <v>970</v>
      </c>
      <c r="C43" s="108" t="s">
        <v>971</v>
      </c>
      <c r="D43" s="109" t="s">
        <v>101</v>
      </c>
      <c r="E43" s="102"/>
      <c r="F43" s="110">
        <f aca="true" t="shared" si="15" ref="F43:N43">F44</f>
        <v>55434.9</v>
      </c>
      <c r="G43" s="110">
        <f t="shared" si="15"/>
        <v>0</v>
      </c>
      <c r="H43" s="110">
        <f t="shared" si="15"/>
        <v>55434.9</v>
      </c>
      <c r="I43" s="110">
        <f t="shared" si="15"/>
        <v>42564</v>
      </c>
      <c r="J43" s="110">
        <f t="shared" si="15"/>
        <v>0</v>
      </c>
      <c r="K43" s="110">
        <f t="shared" si="15"/>
        <v>42564</v>
      </c>
      <c r="L43" s="110">
        <f t="shared" si="15"/>
        <v>52379</v>
      </c>
      <c r="M43" s="110">
        <f t="shared" si="15"/>
        <v>0</v>
      </c>
      <c r="N43" s="110">
        <f t="shared" si="15"/>
        <v>52379</v>
      </c>
    </row>
    <row r="44" spans="1:14" s="104" customFormat="1" ht="31.5">
      <c r="A44" s="106" t="s">
        <v>104</v>
      </c>
      <c r="B44" s="108" t="s">
        <v>970</v>
      </c>
      <c r="C44" s="108" t="s">
        <v>971</v>
      </c>
      <c r="D44" s="109" t="s">
        <v>102</v>
      </c>
      <c r="E44" s="102"/>
      <c r="F44" s="110">
        <f aca="true" t="shared" si="16" ref="F44:N44">SUM(F45:F48)</f>
        <v>55434.9</v>
      </c>
      <c r="G44" s="110">
        <f t="shared" si="16"/>
        <v>0</v>
      </c>
      <c r="H44" s="110">
        <f t="shared" si="16"/>
        <v>55434.9</v>
      </c>
      <c r="I44" s="110">
        <f t="shared" si="16"/>
        <v>42564</v>
      </c>
      <c r="J44" s="110">
        <f t="shared" si="16"/>
        <v>0</v>
      </c>
      <c r="K44" s="110">
        <f t="shared" si="16"/>
        <v>42564</v>
      </c>
      <c r="L44" s="110">
        <f t="shared" si="16"/>
        <v>52379</v>
      </c>
      <c r="M44" s="110">
        <f t="shared" si="16"/>
        <v>0</v>
      </c>
      <c r="N44" s="110">
        <f t="shared" si="16"/>
        <v>52379</v>
      </c>
    </row>
    <row r="45" spans="1:14" s="104" customFormat="1" ht="236.25">
      <c r="A45" s="115" t="s">
        <v>600</v>
      </c>
      <c r="B45" s="108" t="s">
        <v>970</v>
      </c>
      <c r="C45" s="108" t="s">
        <v>971</v>
      </c>
      <c r="D45" s="102" t="s">
        <v>893</v>
      </c>
      <c r="E45" s="102">
        <v>100</v>
      </c>
      <c r="F45" s="110">
        <f>SUM(G45:H45)</f>
        <v>47952.6</v>
      </c>
      <c r="G45" s="117"/>
      <c r="H45" s="117">
        <v>47952.6</v>
      </c>
      <c r="I45" s="110">
        <f>SUM(J45:K45)</f>
        <v>39659.5</v>
      </c>
      <c r="J45" s="117"/>
      <c r="K45" s="117">
        <v>39659.5</v>
      </c>
      <c r="L45" s="110">
        <f>SUM(M45:N45)</f>
        <v>50672</v>
      </c>
      <c r="M45" s="117"/>
      <c r="N45" s="117">
        <v>50672</v>
      </c>
    </row>
    <row r="46" spans="1:14" s="104" customFormat="1" ht="141.75">
      <c r="A46" s="106" t="s">
        <v>449</v>
      </c>
      <c r="B46" s="108" t="s">
        <v>970</v>
      </c>
      <c r="C46" s="108" t="s">
        <v>971</v>
      </c>
      <c r="D46" s="102" t="s">
        <v>893</v>
      </c>
      <c r="E46" s="102">
        <v>200</v>
      </c>
      <c r="F46" s="110">
        <f>SUM(G46:H46)</f>
        <v>7015</v>
      </c>
      <c r="G46" s="117"/>
      <c r="H46" s="117">
        <v>7015</v>
      </c>
      <c r="I46" s="110">
        <f>SUM(J46:K46)</f>
        <v>2602.5</v>
      </c>
      <c r="J46" s="117"/>
      <c r="K46" s="117">
        <v>2602.5</v>
      </c>
      <c r="L46" s="110">
        <f>SUM(M46:N46)</f>
        <v>1418</v>
      </c>
      <c r="M46" s="117"/>
      <c r="N46" s="117">
        <v>1418</v>
      </c>
    </row>
    <row r="47" spans="1:14" s="104" customFormat="1" ht="141.75">
      <c r="A47" s="106" t="s">
        <v>739</v>
      </c>
      <c r="B47" s="108" t="s">
        <v>970</v>
      </c>
      <c r="C47" s="108" t="s">
        <v>971</v>
      </c>
      <c r="D47" s="102" t="s">
        <v>893</v>
      </c>
      <c r="E47" s="102" t="s">
        <v>671</v>
      </c>
      <c r="F47" s="110">
        <f>SUM(G47:H47)</f>
        <v>47.3</v>
      </c>
      <c r="G47" s="117"/>
      <c r="H47" s="117">
        <v>47.3</v>
      </c>
      <c r="I47" s="110">
        <f>SUM(J47:K47)</f>
        <v>0</v>
      </c>
      <c r="J47" s="117"/>
      <c r="K47" s="117"/>
      <c r="L47" s="110">
        <f>SUM(M47:N47)</f>
        <v>0</v>
      </c>
      <c r="M47" s="117"/>
      <c r="N47" s="117">
        <v>0</v>
      </c>
    </row>
    <row r="48" spans="1:14" s="104" customFormat="1" ht="126">
      <c r="A48" s="106" t="s">
        <v>450</v>
      </c>
      <c r="B48" s="108" t="s">
        <v>970</v>
      </c>
      <c r="C48" s="108" t="s">
        <v>971</v>
      </c>
      <c r="D48" s="102" t="s">
        <v>893</v>
      </c>
      <c r="E48" s="102">
        <v>800</v>
      </c>
      <c r="F48" s="110">
        <f>SUM(G48:H48)</f>
        <v>420</v>
      </c>
      <c r="G48" s="117"/>
      <c r="H48" s="117">
        <v>420</v>
      </c>
      <c r="I48" s="110">
        <f>SUM(J48:K48)</f>
        <v>302</v>
      </c>
      <c r="J48" s="117"/>
      <c r="K48" s="117">
        <v>302</v>
      </c>
      <c r="L48" s="110">
        <f>SUM(M48:N48)</f>
        <v>289</v>
      </c>
      <c r="M48" s="117"/>
      <c r="N48" s="117">
        <v>289</v>
      </c>
    </row>
    <row r="49" spans="1:14" s="119" customFormat="1" ht="15.75">
      <c r="A49" s="90" t="s">
        <v>708</v>
      </c>
      <c r="B49" s="101" t="s">
        <v>970</v>
      </c>
      <c r="C49" s="101" t="s">
        <v>978</v>
      </c>
      <c r="D49" s="105"/>
      <c r="E49" s="105"/>
      <c r="F49" s="103">
        <f>F50</f>
        <v>11.9</v>
      </c>
      <c r="G49" s="103">
        <f aca="true" t="shared" si="17" ref="G49:N51">G50</f>
        <v>11.9</v>
      </c>
      <c r="H49" s="103">
        <f t="shared" si="17"/>
        <v>0</v>
      </c>
      <c r="I49" s="103">
        <f>I50</f>
        <v>12.4</v>
      </c>
      <c r="J49" s="103">
        <f t="shared" si="17"/>
        <v>12.4</v>
      </c>
      <c r="K49" s="103">
        <f t="shared" si="17"/>
        <v>0</v>
      </c>
      <c r="L49" s="103">
        <f>L50</f>
        <v>13</v>
      </c>
      <c r="M49" s="103">
        <f t="shared" si="17"/>
        <v>13</v>
      </c>
      <c r="N49" s="103">
        <f t="shared" si="17"/>
        <v>0</v>
      </c>
    </row>
    <row r="50" spans="1:14" s="104" customFormat="1" ht="15.75">
      <c r="A50" s="106" t="s">
        <v>153</v>
      </c>
      <c r="B50" s="108" t="s">
        <v>970</v>
      </c>
      <c r="C50" s="108" t="s">
        <v>978</v>
      </c>
      <c r="D50" s="109" t="s">
        <v>710</v>
      </c>
      <c r="E50" s="102"/>
      <c r="F50" s="110">
        <f>F51</f>
        <v>11.9</v>
      </c>
      <c r="G50" s="110">
        <f t="shared" si="17"/>
        <v>11.9</v>
      </c>
      <c r="H50" s="110">
        <f t="shared" si="17"/>
        <v>0</v>
      </c>
      <c r="I50" s="110">
        <f>I51</f>
        <v>12.4</v>
      </c>
      <c r="J50" s="110">
        <f t="shared" si="17"/>
        <v>12.4</v>
      </c>
      <c r="K50" s="110">
        <f t="shared" si="17"/>
        <v>0</v>
      </c>
      <c r="L50" s="110">
        <f>L51</f>
        <v>13</v>
      </c>
      <c r="M50" s="110">
        <f t="shared" si="17"/>
        <v>13</v>
      </c>
      <c r="N50" s="110">
        <f t="shared" si="17"/>
        <v>0</v>
      </c>
    </row>
    <row r="51" spans="1:14" s="104" customFormat="1" ht="31.5">
      <c r="A51" s="106" t="s">
        <v>104</v>
      </c>
      <c r="B51" s="108" t="s">
        <v>970</v>
      </c>
      <c r="C51" s="108" t="s">
        <v>978</v>
      </c>
      <c r="D51" s="109" t="s">
        <v>711</v>
      </c>
      <c r="E51" s="102"/>
      <c r="F51" s="110">
        <f>F52</f>
        <v>11.9</v>
      </c>
      <c r="G51" s="110">
        <f t="shared" si="17"/>
        <v>11.9</v>
      </c>
      <c r="H51" s="110">
        <f t="shared" si="17"/>
        <v>0</v>
      </c>
      <c r="I51" s="110">
        <f>I52</f>
        <v>12.4</v>
      </c>
      <c r="J51" s="110">
        <f t="shared" si="17"/>
        <v>12.4</v>
      </c>
      <c r="K51" s="110">
        <f t="shared" si="17"/>
        <v>0</v>
      </c>
      <c r="L51" s="110">
        <f>L52</f>
        <v>13</v>
      </c>
      <c r="M51" s="110">
        <f t="shared" si="17"/>
        <v>13</v>
      </c>
      <c r="N51" s="110">
        <f t="shared" si="17"/>
        <v>0</v>
      </c>
    </row>
    <row r="52" spans="1:14" s="104" customFormat="1" ht="157.5">
      <c r="A52" s="118" t="s">
        <v>803</v>
      </c>
      <c r="B52" s="108" t="s">
        <v>970</v>
      </c>
      <c r="C52" s="108" t="s">
        <v>978</v>
      </c>
      <c r="D52" s="102" t="s">
        <v>709</v>
      </c>
      <c r="E52" s="102" t="s">
        <v>940</v>
      </c>
      <c r="F52" s="110">
        <f>SUM(G52:H52)</f>
        <v>11.9</v>
      </c>
      <c r="G52" s="117">
        <v>11.9</v>
      </c>
      <c r="H52" s="117"/>
      <c r="I52" s="110">
        <f>SUM(J52:K52)</f>
        <v>12.4</v>
      </c>
      <c r="J52" s="117">
        <v>12.4</v>
      </c>
      <c r="K52" s="117"/>
      <c r="L52" s="110">
        <f>SUM(M52:N52)</f>
        <v>13</v>
      </c>
      <c r="M52" s="117">
        <v>13</v>
      </c>
      <c r="N52" s="117"/>
    </row>
    <row r="53" spans="1:14" s="119" customFormat="1" ht="31.5">
      <c r="A53" s="90" t="s">
        <v>884</v>
      </c>
      <c r="B53" s="101" t="s">
        <v>970</v>
      </c>
      <c r="C53" s="101" t="s">
        <v>1021</v>
      </c>
      <c r="D53" s="105"/>
      <c r="E53" s="105"/>
      <c r="F53" s="103">
        <f aca="true" t="shared" si="18" ref="F53:N54">F54</f>
        <v>1046.3000000000002</v>
      </c>
      <c r="G53" s="103">
        <f t="shared" si="18"/>
        <v>0</v>
      </c>
      <c r="H53" s="103">
        <f t="shared" si="18"/>
        <v>1046.3000000000002</v>
      </c>
      <c r="I53" s="103">
        <f t="shared" si="18"/>
        <v>1051</v>
      </c>
      <c r="J53" s="103">
        <f t="shared" si="18"/>
        <v>0</v>
      </c>
      <c r="K53" s="103">
        <f t="shared" si="18"/>
        <v>1051</v>
      </c>
      <c r="L53" s="103">
        <f t="shared" si="18"/>
        <v>1091</v>
      </c>
      <c r="M53" s="103">
        <f t="shared" si="18"/>
        <v>0</v>
      </c>
      <c r="N53" s="103">
        <f t="shared" si="18"/>
        <v>1091</v>
      </c>
    </row>
    <row r="54" spans="1:14" s="119" customFormat="1" ht="15.75">
      <c r="A54" s="106" t="s">
        <v>153</v>
      </c>
      <c r="B54" s="108" t="s">
        <v>970</v>
      </c>
      <c r="C54" s="108" t="s">
        <v>1021</v>
      </c>
      <c r="D54" s="109" t="s">
        <v>101</v>
      </c>
      <c r="E54" s="105"/>
      <c r="F54" s="110">
        <f t="shared" si="18"/>
        <v>1046.3000000000002</v>
      </c>
      <c r="G54" s="110">
        <f t="shared" si="18"/>
        <v>0</v>
      </c>
      <c r="H54" s="110">
        <f t="shared" si="18"/>
        <v>1046.3000000000002</v>
      </c>
      <c r="I54" s="110">
        <f t="shared" si="18"/>
        <v>1051</v>
      </c>
      <c r="J54" s="110">
        <f t="shared" si="18"/>
        <v>0</v>
      </c>
      <c r="K54" s="110">
        <f t="shared" si="18"/>
        <v>1051</v>
      </c>
      <c r="L54" s="110">
        <f t="shared" si="18"/>
        <v>1091</v>
      </c>
      <c r="M54" s="110">
        <f t="shared" si="18"/>
        <v>0</v>
      </c>
      <c r="N54" s="110">
        <f t="shared" si="18"/>
        <v>1091</v>
      </c>
    </row>
    <row r="55" spans="1:14" s="119" customFormat="1" ht="31.5">
      <c r="A55" s="106" t="s">
        <v>104</v>
      </c>
      <c r="B55" s="108" t="s">
        <v>970</v>
      </c>
      <c r="C55" s="108" t="s">
        <v>1021</v>
      </c>
      <c r="D55" s="109" t="s">
        <v>102</v>
      </c>
      <c r="E55" s="105"/>
      <c r="F55" s="110">
        <f aca="true" t="shared" si="19" ref="F55:N55">SUM(F56:F61)</f>
        <v>1046.3000000000002</v>
      </c>
      <c r="G55" s="110">
        <f t="shared" si="19"/>
        <v>0</v>
      </c>
      <c r="H55" s="110">
        <f t="shared" si="19"/>
        <v>1046.3000000000002</v>
      </c>
      <c r="I55" s="110">
        <f t="shared" si="19"/>
        <v>1051</v>
      </c>
      <c r="J55" s="110">
        <f t="shared" si="19"/>
        <v>0</v>
      </c>
      <c r="K55" s="110">
        <f t="shared" si="19"/>
        <v>1051</v>
      </c>
      <c r="L55" s="110">
        <f t="shared" si="19"/>
        <v>1091</v>
      </c>
      <c r="M55" s="110">
        <f t="shared" si="19"/>
        <v>0</v>
      </c>
      <c r="N55" s="110">
        <f t="shared" si="19"/>
        <v>1091</v>
      </c>
    </row>
    <row r="56" spans="1:14" s="104" customFormat="1" ht="173.25">
      <c r="A56" s="106" t="s">
        <v>955</v>
      </c>
      <c r="B56" s="108" t="s">
        <v>970</v>
      </c>
      <c r="C56" s="108" t="s">
        <v>1021</v>
      </c>
      <c r="D56" s="102" t="s">
        <v>893</v>
      </c>
      <c r="E56" s="102">
        <v>100</v>
      </c>
      <c r="F56" s="110">
        <f aca="true" t="shared" si="20" ref="F56:F61">SUM(G56:H56)</f>
        <v>111.2</v>
      </c>
      <c r="G56" s="117"/>
      <c r="H56" s="117">
        <v>111.2</v>
      </c>
      <c r="I56" s="110">
        <f>SUM(J56:K56)</f>
        <v>0</v>
      </c>
      <c r="J56" s="117"/>
      <c r="K56" s="117"/>
      <c r="L56" s="110">
        <f>SUM(M56:N56)</f>
        <v>0</v>
      </c>
      <c r="M56" s="117"/>
      <c r="N56" s="117"/>
    </row>
    <row r="57" spans="1:14" s="104" customFormat="1" ht="78.75">
      <c r="A57" s="106" t="s">
        <v>956</v>
      </c>
      <c r="B57" s="108" t="s">
        <v>970</v>
      </c>
      <c r="C57" s="108" t="s">
        <v>1021</v>
      </c>
      <c r="D57" s="102" t="s">
        <v>893</v>
      </c>
      <c r="E57" s="102">
        <v>200</v>
      </c>
      <c r="F57" s="110">
        <f t="shared" si="20"/>
        <v>121.9</v>
      </c>
      <c r="G57" s="117"/>
      <c r="H57" s="117">
        <v>121.9</v>
      </c>
      <c r="I57" s="110">
        <f>SUM(J57:K57)</f>
        <v>0</v>
      </c>
      <c r="J57" s="117"/>
      <c r="K57" s="117"/>
      <c r="L57" s="110">
        <f>SUM(M57:N57)</f>
        <v>0</v>
      </c>
      <c r="M57" s="117"/>
      <c r="N57" s="117"/>
    </row>
    <row r="58" spans="1:14" s="104" customFormat="1" ht="63">
      <c r="A58" s="106" t="s">
        <v>828</v>
      </c>
      <c r="B58" s="108" t="s">
        <v>970</v>
      </c>
      <c r="C58" s="108" t="s">
        <v>1021</v>
      </c>
      <c r="D58" s="102" t="s">
        <v>893</v>
      </c>
      <c r="E58" s="102" t="s">
        <v>671</v>
      </c>
      <c r="F58" s="110">
        <f t="shared" si="20"/>
        <v>8</v>
      </c>
      <c r="G58" s="117"/>
      <c r="H58" s="117">
        <v>8</v>
      </c>
      <c r="I58" s="110">
        <f>SUM(J58:K58)</f>
        <v>0</v>
      </c>
      <c r="J58" s="117"/>
      <c r="K58" s="117"/>
      <c r="L58" s="110">
        <f>SUM(M58:N58)</f>
        <v>0</v>
      </c>
      <c r="M58" s="117"/>
      <c r="N58" s="117"/>
    </row>
    <row r="59" spans="1:14" s="104" customFormat="1" ht="94.5">
      <c r="A59" s="106" t="s">
        <v>62</v>
      </c>
      <c r="B59" s="108" t="s">
        <v>970</v>
      </c>
      <c r="C59" s="108" t="s">
        <v>1021</v>
      </c>
      <c r="D59" s="102" t="s">
        <v>163</v>
      </c>
      <c r="E59" s="102" t="s">
        <v>671</v>
      </c>
      <c r="F59" s="110">
        <f t="shared" si="20"/>
        <v>4</v>
      </c>
      <c r="G59" s="117"/>
      <c r="H59" s="117">
        <v>4</v>
      </c>
      <c r="I59" s="110"/>
      <c r="J59" s="117"/>
      <c r="K59" s="117"/>
      <c r="L59" s="110"/>
      <c r="M59" s="117"/>
      <c r="N59" s="117"/>
    </row>
    <row r="60" spans="1:14" s="104" customFormat="1" ht="204.75">
      <c r="A60" s="115" t="s">
        <v>957</v>
      </c>
      <c r="B60" s="108" t="s">
        <v>970</v>
      </c>
      <c r="C60" s="108" t="s">
        <v>1021</v>
      </c>
      <c r="D60" s="102" t="s">
        <v>607</v>
      </c>
      <c r="E60" s="102">
        <v>100</v>
      </c>
      <c r="F60" s="110">
        <f t="shared" si="20"/>
        <v>789.2</v>
      </c>
      <c r="G60" s="117"/>
      <c r="H60" s="117">
        <v>789.2</v>
      </c>
      <c r="I60" s="110">
        <f>SUM(J60:K60)</f>
        <v>1051</v>
      </c>
      <c r="J60" s="117"/>
      <c r="K60" s="117">
        <v>1051</v>
      </c>
      <c r="L60" s="110">
        <f>SUM(M60:N60)</f>
        <v>1091</v>
      </c>
      <c r="M60" s="117"/>
      <c r="N60" s="117">
        <v>1091</v>
      </c>
    </row>
    <row r="61" spans="1:14" s="104" customFormat="1" ht="110.25">
      <c r="A61" s="115" t="s">
        <v>162</v>
      </c>
      <c r="B61" s="108" t="s">
        <v>970</v>
      </c>
      <c r="C61" s="108" t="s">
        <v>1021</v>
      </c>
      <c r="D61" s="102" t="s">
        <v>163</v>
      </c>
      <c r="E61" s="102" t="s">
        <v>940</v>
      </c>
      <c r="F61" s="110">
        <f t="shared" si="20"/>
        <v>12</v>
      </c>
      <c r="G61" s="117"/>
      <c r="H61" s="117">
        <v>12</v>
      </c>
      <c r="I61" s="110">
        <f>SUM(J61:K61)</f>
        <v>0</v>
      </c>
      <c r="J61" s="117"/>
      <c r="K61" s="117"/>
      <c r="L61" s="110">
        <f>SUM(M61:N61)</f>
        <v>0</v>
      </c>
      <c r="M61" s="117"/>
      <c r="N61" s="117"/>
    </row>
    <row r="62" spans="1:14" s="104" customFormat="1" ht="15.75">
      <c r="A62" s="90" t="s">
        <v>66</v>
      </c>
      <c r="B62" s="101" t="s">
        <v>970</v>
      </c>
      <c r="C62" s="105">
        <v>11</v>
      </c>
      <c r="D62" s="102"/>
      <c r="E62" s="102"/>
      <c r="F62" s="103">
        <f aca="true" t="shared" si="21" ref="F62:N64">F63</f>
        <v>702</v>
      </c>
      <c r="G62" s="103">
        <f t="shared" si="21"/>
        <v>0</v>
      </c>
      <c r="H62" s="103">
        <f t="shared" si="21"/>
        <v>702</v>
      </c>
      <c r="I62" s="103">
        <f t="shared" si="21"/>
        <v>1000</v>
      </c>
      <c r="J62" s="103">
        <f>J63</f>
        <v>0</v>
      </c>
      <c r="K62" s="103">
        <f t="shared" si="21"/>
        <v>1000</v>
      </c>
      <c r="L62" s="103">
        <f t="shared" si="21"/>
        <v>1000</v>
      </c>
      <c r="M62" s="103">
        <f t="shared" si="21"/>
        <v>0</v>
      </c>
      <c r="N62" s="103">
        <f t="shared" si="21"/>
        <v>1000</v>
      </c>
    </row>
    <row r="63" spans="1:14" s="104" customFormat="1" ht="15.75">
      <c r="A63" s="106" t="s">
        <v>153</v>
      </c>
      <c r="B63" s="108" t="s">
        <v>970</v>
      </c>
      <c r="C63" s="102">
        <v>11</v>
      </c>
      <c r="D63" s="109" t="s">
        <v>101</v>
      </c>
      <c r="E63" s="102"/>
      <c r="F63" s="110">
        <f t="shared" si="21"/>
        <v>702</v>
      </c>
      <c r="G63" s="110">
        <f t="shared" si="21"/>
        <v>0</v>
      </c>
      <c r="H63" s="110">
        <f t="shared" si="21"/>
        <v>702</v>
      </c>
      <c r="I63" s="110">
        <f t="shared" si="21"/>
        <v>1000</v>
      </c>
      <c r="J63" s="110">
        <f t="shared" si="21"/>
        <v>0</v>
      </c>
      <c r="K63" s="110">
        <f t="shared" si="21"/>
        <v>1000</v>
      </c>
      <c r="L63" s="110">
        <f t="shared" si="21"/>
        <v>1000</v>
      </c>
      <c r="M63" s="110">
        <f t="shared" si="21"/>
        <v>0</v>
      </c>
      <c r="N63" s="110">
        <f t="shared" si="21"/>
        <v>1000</v>
      </c>
    </row>
    <row r="64" spans="1:14" s="104" customFormat="1" ht="31.5">
      <c r="A64" s="106" t="s">
        <v>104</v>
      </c>
      <c r="B64" s="108" t="s">
        <v>970</v>
      </c>
      <c r="C64" s="102">
        <v>11</v>
      </c>
      <c r="D64" s="109" t="s">
        <v>102</v>
      </c>
      <c r="E64" s="102"/>
      <c r="F64" s="110">
        <f t="shared" si="21"/>
        <v>702</v>
      </c>
      <c r="G64" s="110">
        <f t="shared" si="21"/>
        <v>0</v>
      </c>
      <c r="H64" s="110">
        <f t="shared" si="21"/>
        <v>702</v>
      </c>
      <c r="I64" s="110">
        <f t="shared" si="21"/>
        <v>1000</v>
      </c>
      <c r="J64" s="110">
        <f t="shared" si="21"/>
        <v>0</v>
      </c>
      <c r="K64" s="110">
        <f t="shared" si="21"/>
        <v>1000</v>
      </c>
      <c r="L64" s="110">
        <f t="shared" si="21"/>
        <v>1000</v>
      </c>
      <c r="M64" s="110">
        <f t="shared" si="21"/>
        <v>0</v>
      </c>
      <c r="N64" s="110">
        <f t="shared" si="21"/>
        <v>1000</v>
      </c>
    </row>
    <row r="65" spans="1:14" s="104" customFormat="1" ht="31.5">
      <c r="A65" s="111" t="s">
        <v>929</v>
      </c>
      <c r="B65" s="108" t="s">
        <v>970</v>
      </c>
      <c r="C65" s="102">
        <v>11</v>
      </c>
      <c r="D65" s="102" t="s">
        <v>905</v>
      </c>
      <c r="E65" s="102" t="s">
        <v>655</v>
      </c>
      <c r="F65" s="110">
        <f>SUM(G65:H65)</f>
        <v>702</v>
      </c>
      <c r="G65" s="110">
        <v>0</v>
      </c>
      <c r="H65" s="110">
        <v>702</v>
      </c>
      <c r="I65" s="110">
        <f>SUM(J65:K65)</f>
        <v>1000</v>
      </c>
      <c r="J65" s="110">
        <v>0</v>
      </c>
      <c r="K65" s="110">
        <v>1000</v>
      </c>
      <c r="L65" s="110">
        <f>SUM(M65:N65)</f>
        <v>1000</v>
      </c>
      <c r="M65" s="110">
        <v>0</v>
      </c>
      <c r="N65" s="110">
        <v>1000</v>
      </c>
    </row>
    <row r="66" spans="1:14" s="104" customFormat="1" ht="31.5">
      <c r="A66" s="120" t="s">
        <v>148</v>
      </c>
      <c r="B66" s="101" t="s">
        <v>970</v>
      </c>
      <c r="C66" s="105" t="s">
        <v>147</v>
      </c>
      <c r="D66" s="105"/>
      <c r="E66" s="105"/>
      <c r="F66" s="103">
        <f>F67</f>
        <v>0</v>
      </c>
      <c r="G66" s="103">
        <f aca="true" t="shared" si="22" ref="G66:N68">G67</f>
        <v>0</v>
      </c>
      <c r="H66" s="103">
        <f t="shared" si="22"/>
        <v>0</v>
      </c>
      <c r="I66" s="103">
        <f t="shared" si="22"/>
        <v>2318.1</v>
      </c>
      <c r="J66" s="103">
        <f t="shared" si="22"/>
        <v>0</v>
      </c>
      <c r="K66" s="103">
        <f t="shared" si="22"/>
        <v>2318.1</v>
      </c>
      <c r="L66" s="103">
        <f t="shared" si="22"/>
        <v>0</v>
      </c>
      <c r="M66" s="103">
        <f t="shared" si="22"/>
        <v>0</v>
      </c>
      <c r="N66" s="103">
        <f t="shared" si="22"/>
        <v>0</v>
      </c>
    </row>
    <row r="67" spans="1:14" s="104" customFormat="1" ht="15.75">
      <c r="A67" s="106" t="s">
        <v>153</v>
      </c>
      <c r="B67" s="108" t="s">
        <v>970</v>
      </c>
      <c r="C67" s="102" t="s">
        <v>147</v>
      </c>
      <c r="D67" s="109" t="s">
        <v>710</v>
      </c>
      <c r="E67" s="102"/>
      <c r="F67" s="110">
        <f>F68</f>
        <v>0</v>
      </c>
      <c r="G67" s="110">
        <f t="shared" si="22"/>
        <v>0</v>
      </c>
      <c r="H67" s="110">
        <f t="shared" si="22"/>
        <v>0</v>
      </c>
      <c r="I67" s="110">
        <f t="shared" si="22"/>
        <v>2318.1</v>
      </c>
      <c r="J67" s="110">
        <f t="shared" si="22"/>
        <v>0</v>
      </c>
      <c r="K67" s="110">
        <f t="shared" si="22"/>
        <v>2318.1</v>
      </c>
      <c r="L67" s="110">
        <f t="shared" si="22"/>
        <v>0</v>
      </c>
      <c r="M67" s="110">
        <f t="shared" si="22"/>
        <v>0</v>
      </c>
      <c r="N67" s="110">
        <f t="shared" si="22"/>
        <v>0</v>
      </c>
    </row>
    <row r="68" spans="1:14" s="104" customFormat="1" ht="31.5">
      <c r="A68" s="106" t="s">
        <v>104</v>
      </c>
      <c r="B68" s="108" t="s">
        <v>970</v>
      </c>
      <c r="C68" s="102" t="s">
        <v>147</v>
      </c>
      <c r="D68" s="109" t="s">
        <v>711</v>
      </c>
      <c r="E68" s="102"/>
      <c r="F68" s="110">
        <f>F69</f>
        <v>0</v>
      </c>
      <c r="G68" s="110">
        <f t="shared" si="22"/>
        <v>0</v>
      </c>
      <c r="H68" s="110">
        <f t="shared" si="22"/>
        <v>0</v>
      </c>
      <c r="I68" s="110">
        <f t="shared" si="22"/>
        <v>2318.1</v>
      </c>
      <c r="J68" s="110">
        <f t="shared" si="22"/>
        <v>0</v>
      </c>
      <c r="K68" s="110">
        <f t="shared" si="22"/>
        <v>2318.1</v>
      </c>
      <c r="L68" s="110">
        <f t="shared" si="22"/>
        <v>0</v>
      </c>
      <c r="M68" s="110">
        <f t="shared" si="22"/>
        <v>0</v>
      </c>
      <c r="N68" s="110">
        <f t="shared" si="22"/>
        <v>0</v>
      </c>
    </row>
    <row r="69" spans="1:14" s="104" customFormat="1" ht="78.75">
      <c r="A69" s="118" t="s">
        <v>966</v>
      </c>
      <c r="B69" s="108" t="s">
        <v>970</v>
      </c>
      <c r="C69" s="102" t="s">
        <v>147</v>
      </c>
      <c r="D69" s="102" t="s">
        <v>135</v>
      </c>
      <c r="E69" s="102" t="s">
        <v>940</v>
      </c>
      <c r="F69" s="110">
        <f>SUM(G69:H69)</f>
        <v>0</v>
      </c>
      <c r="G69" s="117"/>
      <c r="H69" s="117"/>
      <c r="I69" s="110">
        <f>SUM(J69:K69)</f>
        <v>2318.1</v>
      </c>
      <c r="J69" s="117"/>
      <c r="K69" s="117">
        <v>2318.1</v>
      </c>
      <c r="L69" s="110">
        <f>SUM(M69:N69)</f>
        <v>0</v>
      </c>
      <c r="M69" s="117"/>
      <c r="N69" s="117"/>
    </row>
    <row r="70" spans="1:14" s="119" customFormat="1" ht="15.75">
      <c r="A70" s="152" t="s">
        <v>538</v>
      </c>
      <c r="B70" s="101" t="s">
        <v>979</v>
      </c>
      <c r="C70" s="105"/>
      <c r="D70" s="105"/>
      <c r="E70" s="160"/>
      <c r="F70" s="103">
        <f aca="true" t="shared" si="23" ref="F70:N71">F71</f>
        <v>754</v>
      </c>
      <c r="G70" s="103">
        <f t="shared" si="23"/>
        <v>754</v>
      </c>
      <c r="H70" s="103">
        <f t="shared" si="23"/>
        <v>0</v>
      </c>
      <c r="I70" s="103">
        <f t="shared" si="23"/>
        <v>744</v>
      </c>
      <c r="J70" s="103">
        <f t="shared" si="23"/>
        <v>744</v>
      </c>
      <c r="K70" s="103">
        <f t="shared" si="23"/>
        <v>0</v>
      </c>
      <c r="L70" s="103">
        <f t="shared" si="23"/>
        <v>770</v>
      </c>
      <c r="M70" s="103">
        <f t="shared" si="23"/>
        <v>770</v>
      </c>
      <c r="N70" s="103">
        <f t="shared" si="23"/>
        <v>0</v>
      </c>
    </row>
    <row r="71" spans="1:14" s="119" customFormat="1" ht="15.75">
      <c r="A71" s="152" t="s">
        <v>539</v>
      </c>
      <c r="B71" s="101" t="s">
        <v>979</v>
      </c>
      <c r="C71" s="101" t="s">
        <v>780</v>
      </c>
      <c r="D71" s="105"/>
      <c r="E71" s="160"/>
      <c r="F71" s="103">
        <f>F72</f>
        <v>754</v>
      </c>
      <c r="G71" s="103">
        <f t="shared" si="23"/>
        <v>754</v>
      </c>
      <c r="H71" s="103">
        <f t="shared" si="23"/>
        <v>0</v>
      </c>
      <c r="I71" s="103">
        <f>I72</f>
        <v>744</v>
      </c>
      <c r="J71" s="103">
        <f t="shared" si="23"/>
        <v>744</v>
      </c>
      <c r="K71" s="103">
        <f t="shared" si="23"/>
        <v>0</v>
      </c>
      <c r="L71" s="103">
        <f>L72</f>
        <v>770</v>
      </c>
      <c r="M71" s="103">
        <f t="shared" si="23"/>
        <v>770</v>
      </c>
      <c r="N71" s="103">
        <f t="shared" si="23"/>
        <v>0</v>
      </c>
    </row>
    <row r="72" spans="1:14" s="119" customFormat="1" ht="15.75">
      <c r="A72" s="106" t="s">
        <v>153</v>
      </c>
      <c r="B72" s="124" t="s">
        <v>979</v>
      </c>
      <c r="C72" s="124" t="s">
        <v>780</v>
      </c>
      <c r="D72" s="114" t="s">
        <v>101</v>
      </c>
      <c r="E72" s="160"/>
      <c r="F72" s="110">
        <f>F73</f>
        <v>754</v>
      </c>
      <c r="G72" s="110">
        <f>G73</f>
        <v>754</v>
      </c>
      <c r="H72" s="110">
        <f>H73</f>
        <v>0</v>
      </c>
      <c r="I72" s="110">
        <f>I73</f>
        <v>744</v>
      </c>
      <c r="J72" s="110">
        <f>J73</f>
        <v>744</v>
      </c>
      <c r="K72" s="110">
        <f>K73</f>
        <v>0</v>
      </c>
      <c r="L72" s="110">
        <f>L73</f>
        <v>770</v>
      </c>
      <c r="M72" s="110">
        <f>M73</f>
        <v>770</v>
      </c>
      <c r="N72" s="110">
        <f>N73</f>
        <v>0</v>
      </c>
    </row>
    <row r="73" spans="1:14" s="119" customFormat="1" ht="31.5">
      <c r="A73" s="106" t="s">
        <v>104</v>
      </c>
      <c r="B73" s="124" t="s">
        <v>979</v>
      </c>
      <c r="C73" s="124" t="s">
        <v>780</v>
      </c>
      <c r="D73" s="114" t="s">
        <v>102</v>
      </c>
      <c r="E73" s="160"/>
      <c r="F73" s="110">
        <f>F74</f>
        <v>754</v>
      </c>
      <c r="G73" s="110">
        <f>G74</f>
        <v>754</v>
      </c>
      <c r="H73" s="110">
        <f>H74</f>
        <v>0</v>
      </c>
      <c r="I73" s="110">
        <f>I74</f>
        <v>744</v>
      </c>
      <c r="J73" s="110">
        <f>J74</f>
        <v>744</v>
      </c>
      <c r="K73" s="110">
        <f>K74</f>
        <v>0</v>
      </c>
      <c r="L73" s="110">
        <f>L74</f>
        <v>770</v>
      </c>
      <c r="M73" s="110">
        <f>M74</f>
        <v>770</v>
      </c>
      <c r="N73" s="110">
        <f>N74</f>
        <v>0</v>
      </c>
    </row>
    <row r="74" spans="1:14" s="104" customFormat="1" ht="78.75">
      <c r="A74" s="111" t="s">
        <v>818</v>
      </c>
      <c r="B74" s="124" t="s">
        <v>979</v>
      </c>
      <c r="C74" s="124" t="s">
        <v>780</v>
      </c>
      <c r="D74" s="116" t="s">
        <v>906</v>
      </c>
      <c r="E74" s="162">
        <v>500</v>
      </c>
      <c r="F74" s="110">
        <f>SUM(G74:H74)</f>
        <v>754</v>
      </c>
      <c r="G74" s="110">
        <v>754</v>
      </c>
      <c r="H74" s="110">
        <v>0</v>
      </c>
      <c r="I74" s="110">
        <f>SUM(J74:K74)</f>
        <v>744</v>
      </c>
      <c r="J74" s="110">
        <v>744</v>
      </c>
      <c r="K74" s="110">
        <v>0</v>
      </c>
      <c r="L74" s="110">
        <f>SUM(M74:N74)</f>
        <v>770</v>
      </c>
      <c r="M74" s="110">
        <v>770</v>
      </c>
      <c r="N74" s="110">
        <v>0</v>
      </c>
    </row>
    <row r="75" spans="1:14" s="119" customFormat="1" ht="47.25">
      <c r="A75" s="98" t="s">
        <v>941</v>
      </c>
      <c r="B75" s="121" t="s">
        <v>780</v>
      </c>
      <c r="C75" s="100"/>
      <c r="D75" s="100"/>
      <c r="E75" s="122"/>
      <c r="F75" s="103">
        <f>SUM(F76,F83,F93)</f>
        <v>5180.7</v>
      </c>
      <c r="G75" s="103">
        <f aca="true" t="shared" si="24" ref="G75:N75">SUM(G76,G83,G93)</f>
        <v>1228</v>
      </c>
      <c r="H75" s="103">
        <f t="shared" si="24"/>
        <v>3952.7</v>
      </c>
      <c r="I75" s="103">
        <f t="shared" si="24"/>
        <v>4676</v>
      </c>
      <c r="J75" s="103">
        <f t="shared" si="24"/>
        <v>962</v>
      </c>
      <c r="K75" s="103">
        <f t="shared" si="24"/>
        <v>3714</v>
      </c>
      <c r="L75" s="103">
        <f t="shared" si="24"/>
        <v>4304</v>
      </c>
      <c r="M75" s="103">
        <f t="shared" si="24"/>
        <v>971</v>
      </c>
      <c r="N75" s="103">
        <f t="shared" si="24"/>
        <v>3333</v>
      </c>
    </row>
    <row r="76" spans="1:14" s="119" customFormat="1" ht="15.75">
      <c r="A76" s="98" t="s">
        <v>284</v>
      </c>
      <c r="B76" s="100" t="s">
        <v>780</v>
      </c>
      <c r="C76" s="100" t="s">
        <v>971</v>
      </c>
      <c r="D76" s="100"/>
      <c r="E76" s="122"/>
      <c r="F76" s="103">
        <f>F77</f>
        <v>1228</v>
      </c>
      <c r="G76" s="103">
        <f aca="true" t="shared" si="25" ref="G76:N76">G77</f>
        <v>1228</v>
      </c>
      <c r="H76" s="103">
        <f t="shared" si="25"/>
        <v>0</v>
      </c>
      <c r="I76" s="103">
        <f t="shared" si="25"/>
        <v>962</v>
      </c>
      <c r="J76" s="103">
        <f t="shared" si="25"/>
        <v>962</v>
      </c>
      <c r="K76" s="103">
        <f t="shared" si="25"/>
        <v>0</v>
      </c>
      <c r="L76" s="103">
        <f t="shared" si="25"/>
        <v>971</v>
      </c>
      <c r="M76" s="103">
        <f t="shared" si="25"/>
        <v>971</v>
      </c>
      <c r="N76" s="103">
        <f t="shared" si="25"/>
        <v>0</v>
      </c>
    </row>
    <row r="77" spans="1:14" s="119" customFormat="1" ht="78.75">
      <c r="A77" s="111" t="s">
        <v>181</v>
      </c>
      <c r="B77" s="102" t="s">
        <v>780</v>
      </c>
      <c r="C77" s="102" t="s">
        <v>971</v>
      </c>
      <c r="D77" s="114" t="s">
        <v>451</v>
      </c>
      <c r="E77" s="102"/>
      <c r="F77" s="110">
        <f aca="true" t="shared" si="26" ref="F77:N78">F78</f>
        <v>1228</v>
      </c>
      <c r="G77" s="110">
        <f t="shared" si="26"/>
        <v>1228</v>
      </c>
      <c r="H77" s="110">
        <f t="shared" si="26"/>
        <v>0</v>
      </c>
      <c r="I77" s="110">
        <f t="shared" si="26"/>
        <v>962</v>
      </c>
      <c r="J77" s="110">
        <f t="shared" si="26"/>
        <v>962</v>
      </c>
      <c r="K77" s="110">
        <f t="shared" si="26"/>
        <v>0</v>
      </c>
      <c r="L77" s="110">
        <f t="shared" si="26"/>
        <v>971</v>
      </c>
      <c r="M77" s="110">
        <f t="shared" si="26"/>
        <v>971</v>
      </c>
      <c r="N77" s="110">
        <f t="shared" si="26"/>
        <v>0</v>
      </c>
    </row>
    <row r="78" spans="1:14" s="119" customFormat="1" ht="157.5">
      <c r="A78" s="118" t="s">
        <v>182</v>
      </c>
      <c r="B78" s="102" t="s">
        <v>780</v>
      </c>
      <c r="C78" s="102" t="s">
        <v>971</v>
      </c>
      <c r="D78" s="114" t="s">
        <v>452</v>
      </c>
      <c r="E78" s="102"/>
      <c r="F78" s="110">
        <f t="shared" si="26"/>
        <v>1228</v>
      </c>
      <c r="G78" s="110">
        <f t="shared" si="26"/>
        <v>1228</v>
      </c>
      <c r="H78" s="110">
        <f t="shared" si="26"/>
        <v>0</v>
      </c>
      <c r="I78" s="110">
        <f t="shared" si="26"/>
        <v>962</v>
      </c>
      <c r="J78" s="110">
        <f t="shared" si="26"/>
        <v>962</v>
      </c>
      <c r="K78" s="110">
        <f t="shared" si="26"/>
        <v>0</v>
      </c>
      <c r="L78" s="110">
        <f t="shared" si="26"/>
        <v>971</v>
      </c>
      <c r="M78" s="110">
        <f t="shared" si="26"/>
        <v>971</v>
      </c>
      <c r="N78" s="110">
        <f t="shared" si="26"/>
        <v>0</v>
      </c>
    </row>
    <row r="79" spans="1:14" s="119" customFormat="1" ht="94.5">
      <c r="A79" s="111" t="s">
        <v>448</v>
      </c>
      <c r="B79" s="102" t="s">
        <v>780</v>
      </c>
      <c r="C79" s="102" t="s">
        <v>971</v>
      </c>
      <c r="D79" s="114" t="s">
        <v>453</v>
      </c>
      <c r="E79" s="102"/>
      <c r="F79" s="110">
        <f>SUM(F80:F82)</f>
        <v>1228</v>
      </c>
      <c r="G79" s="110">
        <f aca="true" t="shared" si="27" ref="G79:N79">SUM(G80:G82)</f>
        <v>1228</v>
      </c>
      <c r="H79" s="110">
        <f t="shared" si="27"/>
        <v>0</v>
      </c>
      <c r="I79" s="110">
        <f t="shared" si="27"/>
        <v>962</v>
      </c>
      <c r="J79" s="110">
        <f t="shared" si="27"/>
        <v>962</v>
      </c>
      <c r="K79" s="110">
        <f t="shared" si="27"/>
        <v>0</v>
      </c>
      <c r="L79" s="110">
        <f t="shared" si="27"/>
        <v>971</v>
      </c>
      <c r="M79" s="110">
        <f t="shared" si="27"/>
        <v>971</v>
      </c>
      <c r="N79" s="110">
        <f t="shared" si="27"/>
        <v>0</v>
      </c>
    </row>
    <row r="80" spans="1:14" s="119" customFormat="1" ht="220.5">
      <c r="A80" s="115" t="s">
        <v>424</v>
      </c>
      <c r="B80" s="102" t="s">
        <v>780</v>
      </c>
      <c r="C80" s="102" t="s">
        <v>971</v>
      </c>
      <c r="D80" s="116" t="s">
        <v>894</v>
      </c>
      <c r="E80" s="102" t="s">
        <v>938</v>
      </c>
      <c r="F80" s="110">
        <f>SUM(G80:H80)</f>
        <v>1193.3</v>
      </c>
      <c r="G80" s="117">
        <v>1193.3</v>
      </c>
      <c r="H80" s="117"/>
      <c r="I80" s="110">
        <f>SUM(J80:K80)</f>
        <v>962</v>
      </c>
      <c r="J80" s="117">
        <v>962</v>
      </c>
      <c r="K80" s="117"/>
      <c r="L80" s="110">
        <f>SUM(M80:N80)</f>
        <v>971</v>
      </c>
      <c r="M80" s="117">
        <v>971</v>
      </c>
      <c r="N80" s="117"/>
    </row>
    <row r="81" spans="1:14" s="119" customFormat="1" ht="126">
      <c r="A81" s="106" t="s">
        <v>425</v>
      </c>
      <c r="B81" s="102" t="s">
        <v>780</v>
      </c>
      <c r="C81" s="102" t="s">
        <v>971</v>
      </c>
      <c r="D81" s="116" t="s">
        <v>894</v>
      </c>
      <c r="E81" s="102" t="s">
        <v>940</v>
      </c>
      <c r="F81" s="110">
        <f>SUM(G81:H81)</f>
        <v>34.2</v>
      </c>
      <c r="G81" s="117">
        <v>34.2</v>
      </c>
      <c r="H81" s="117"/>
      <c r="I81" s="110">
        <f>SUM(J81:K81)</f>
        <v>0</v>
      </c>
      <c r="J81" s="117"/>
      <c r="K81" s="117"/>
      <c r="L81" s="110">
        <f>SUM(M81:N81)</f>
        <v>0</v>
      </c>
      <c r="M81" s="117"/>
      <c r="N81" s="117"/>
    </row>
    <row r="82" spans="1:14" s="119" customFormat="1" ht="110.25">
      <c r="A82" s="106" t="s">
        <v>149</v>
      </c>
      <c r="B82" s="102" t="s">
        <v>780</v>
      </c>
      <c r="C82" s="102" t="s">
        <v>971</v>
      </c>
      <c r="D82" s="116" t="s">
        <v>894</v>
      </c>
      <c r="E82" s="102" t="s">
        <v>671</v>
      </c>
      <c r="F82" s="110">
        <f>SUM(G82:H82)</f>
        <v>0.5</v>
      </c>
      <c r="G82" s="117">
        <v>0.5</v>
      </c>
      <c r="H82" s="117"/>
      <c r="I82" s="110">
        <f>SUM(J82:K82)</f>
        <v>0</v>
      </c>
      <c r="J82" s="117"/>
      <c r="K82" s="117"/>
      <c r="L82" s="110">
        <f>SUM(M82:N82)</f>
        <v>0</v>
      </c>
      <c r="M82" s="117"/>
      <c r="N82" s="117"/>
    </row>
    <row r="83" spans="1:14" s="119" customFormat="1" ht="78.75">
      <c r="A83" s="98" t="s">
        <v>942</v>
      </c>
      <c r="B83" s="121" t="s">
        <v>780</v>
      </c>
      <c r="C83" s="121" t="s">
        <v>781</v>
      </c>
      <c r="D83" s="100"/>
      <c r="E83" s="122"/>
      <c r="F83" s="103">
        <f aca="true" t="shared" si="28" ref="F83:N83">F84</f>
        <v>3523.7</v>
      </c>
      <c r="G83" s="103">
        <f t="shared" si="28"/>
        <v>0</v>
      </c>
      <c r="H83" s="103">
        <f t="shared" si="28"/>
        <v>3523.7</v>
      </c>
      <c r="I83" s="103">
        <f t="shared" si="28"/>
        <v>3209</v>
      </c>
      <c r="J83" s="103">
        <f t="shared" si="28"/>
        <v>0</v>
      </c>
      <c r="K83" s="103">
        <f t="shared" si="28"/>
        <v>3209</v>
      </c>
      <c r="L83" s="103">
        <f t="shared" si="28"/>
        <v>3333</v>
      </c>
      <c r="M83" s="103">
        <f t="shared" si="28"/>
        <v>0</v>
      </c>
      <c r="N83" s="103">
        <f t="shared" si="28"/>
        <v>3333</v>
      </c>
    </row>
    <row r="84" spans="1:14" s="119" customFormat="1" ht="78.75">
      <c r="A84" s="111" t="s">
        <v>175</v>
      </c>
      <c r="B84" s="124" t="s">
        <v>780</v>
      </c>
      <c r="C84" s="124" t="s">
        <v>781</v>
      </c>
      <c r="D84" s="125" t="s">
        <v>969</v>
      </c>
      <c r="E84" s="122"/>
      <c r="F84" s="110">
        <f aca="true" t="shared" si="29" ref="F84:N84">SUM(F85)</f>
        <v>3523.7</v>
      </c>
      <c r="G84" s="110">
        <f t="shared" si="29"/>
        <v>0</v>
      </c>
      <c r="H84" s="110">
        <f t="shared" si="29"/>
        <v>3523.7</v>
      </c>
      <c r="I84" s="110">
        <f t="shared" si="29"/>
        <v>3209</v>
      </c>
      <c r="J84" s="110">
        <f t="shared" si="29"/>
        <v>0</v>
      </c>
      <c r="K84" s="110">
        <f t="shared" si="29"/>
        <v>3209</v>
      </c>
      <c r="L84" s="110">
        <f t="shared" si="29"/>
        <v>3333</v>
      </c>
      <c r="M84" s="110">
        <f t="shared" si="29"/>
        <v>0</v>
      </c>
      <c r="N84" s="110">
        <f t="shared" si="29"/>
        <v>3333</v>
      </c>
    </row>
    <row r="85" spans="1:14" s="119" customFormat="1" ht="189">
      <c r="A85" s="118" t="s">
        <v>220</v>
      </c>
      <c r="B85" s="124" t="s">
        <v>780</v>
      </c>
      <c r="C85" s="124" t="s">
        <v>781</v>
      </c>
      <c r="D85" s="125" t="s">
        <v>531</v>
      </c>
      <c r="E85" s="122"/>
      <c r="F85" s="110">
        <f>SUM(F86,F90,)</f>
        <v>3523.7</v>
      </c>
      <c r="G85" s="110">
        <f aca="true" t="shared" si="30" ref="G85:N85">SUM(G86,G90,)</f>
        <v>0</v>
      </c>
      <c r="H85" s="110">
        <f t="shared" si="30"/>
        <v>3523.7</v>
      </c>
      <c r="I85" s="110">
        <f t="shared" si="30"/>
        <v>3209</v>
      </c>
      <c r="J85" s="110">
        <f t="shared" si="30"/>
        <v>0</v>
      </c>
      <c r="K85" s="110">
        <f t="shared" si="30"/>
        <v>3209</v>
      </c>
      <c r="L85" s="110">
        <f t="shared" si="30"/>
        <v>3333</v>
      </c>
      <c r="M85" s="110">
        <f t="shared" si="30"/>
        <v>0</v>
      </c>
      <c r="N85" s="110">
        <f t="shared" si="30"/>
        <v>3333</v>
      </c>
    </row>
    <row r="86" spans="1:14" s="119" customFormat="1" ht="78.75">
      <c r="A86" s="118" t="s">
        <v>533</v>
      </c>
      <c r="B86" s="124" t="s">
        <v>780</v>
      </c>
      <c r="C86" s="124" t="s">
        <v>781</v>
      </c>
      <c r="D86" s="125" t="s">
        <v>532</v>
      </c>
      <c r="E86" s="122"/>
      <c r="F86" s="110">
        <f>SUM(F87:F89)</f>
        <v>3452.7</v>
      </c>
      <c r="G86" s="110">
        <f aca="true" t="shared" si="31" ref="G86:N86">SUM(G87:G89)</f>
        <v>0</v>
      </c>
      <c r="H86" s="110">
        <f t="shared" si="31"/>
        <v>3452.7</v>
      </c>
      <c r="I86" s="110">
        <f t="shared" si="31"/>
        <v>3209</v>
      </c>
      <c r="J86" s="110">
        <f t="shared" si="31"/>
        <v>0</v>
      </c>
      <c r="K86" s="110">
        <f t="shared" si="31"/>
        <v>3209</v>
      </c>
      <c r="L86" s="110">
        <f t="shared" si="31"/>
        <v>3333</v>
      </c>
      <c r="M86" s="110">
        <f t="shared" si="31"/>
        <v>0</v>
      </c>
      <c r="N86" s="110">
        <f t="shared" si="31"/>
        <v>3333</v>
      </c>
    </row>
    <row r="87" spans="1:14" s="104" customFormat="1" ht="204.75">
      <c r="A87" s="118" t="s">
        <v>636</v>
      </c>
      <c r="B87" s="124" t="s">
        <v>780</v>
      </c>
      <c r="C87" s="124" t="s">
        <v>781</v>
      </c>
      <c r="D87" s="113" t="s">
        <v>895</v>
      </c>
      <c r="E87" s="126">
        <v>100</v>
      </c>
      <c r="F87" s="110">
        <f>SUM(G87:H87)</f>
        <v>3249.6</v>
      </c>
      <c r="G87" s="110">
        <v>0</v>
      </c>
      <c r="H87" s="110">
        <v>3249.6</v>
      </c>
      <c r="I87" s="110">
        <f>SUM(J87:K87)</f>
        <v>3209</v>
      </c>
      <c r="J87" s="110">
        <v>0</v>
      </c>
      <c r="K87" s="110">
        <v>3209</v>
      </c>
      <c r="L87" s="110">
        <f>SUM(M87:N87)</f>
        <v>3333</v>
      </c>
      <c r="M87" s="110">
        <v>0</v>
      </c>
      <c r="N87" s="110">
        <v>3333</v>
      </c>
    </row>
    <row r="88" spans="1:14" s="104" customFormat="1" ht="126">
      <c r="A88" s="118" t="s">
        <v>108</v>
      </c>
      <c r="B88" s="124" t="s">
        <v>780</v>
      </c>
      <c r="C88" s="124" t="s">
        <v>781</v>
      </c>
      <c r="D88" s="113" t="s">
        <v>895</v>
      </c>
      <c r="E88" s="126">
        <v>200</v>
      </c>
      <c r="F88" s="110">
        <f>SUM(G88:H88)</f>
        <v>203</v>
      </c>
      <c r="G88" s="110"/>
      <c r="H88" s="110">
        <v>203</v>
      </c>
      <c r="I88" s="110">
        <f>SUM(J88:K88)</f>
        <v>0</v>
      </c>
      <c r="J88" s="110"/>
      <c r="K88" s="110"/>
      <c r="L88" s="110">
        <f>SUM(M88:N88)</f>
        <v>0</v>
      </c>
      <c r="M88" s="110"/>
      <c r="N88" s="110"/>
    </row>
    <row r="89" spans="1:14" s="104" customFormat="1" ht="94.5">
      <c r="A89" s="118" t="s">
        <v>700</v>
      </c>
      <c r="B89" s="124" t="s">
        <v>780</v>
      </c>
      <c r="C89" s="124" t="s">
        <v>781</v>
      </c>
      <c r="D89" s="113" t="s">
        <v>895</v>
      </c>
      <c r="E89" s="126">
        <v>800</v>
      </c>
      <c r="F89" s="110">
        <f>SUM(G89:H89)</f>
        <v>0.1</v>
      </c>
      <c r="G89" s="110"/>
      <c r="H89" s="110">
        <v>0.1</v>
      </c>
      <c r="I89" s="110">
        <f>SUM(J89:K89)</f>
        <v>0</v>
      </c>
      <c r="J89" s="110"/>
      <c r="K89" s="110"/>
      <c r="L89" s="110">
        <f>SUM(M89:N89)</f>
        <v>0</v>
      </c>
      <c r="M89" s="110"/>
      <c r="N89" s="110"/>
    </row>
    <row r="90" spans="1:14" s="104" customFormat="1" ht="47.25">
      <c r="A90" s="118" t="s">
        <v>512</v>
      </c>
      <c r="B90" s="124" t="s">
        <v>780</v>
      </c>
      <c r="C90" s="124" t="s">
        <v>781</v>
      </c>
      <c r="D90" s="125" t="s">
        <v>534</v>
      </c>
      <c r="E90" s="126"/>
      <c r="F90" s="110">
        <f>SUM(F91:F92)</f>
        <v>71</v>
      </c>
      <c r="G90" s="110">
        <f>SUM(G91:G92)</f>
        <v>0</v>
      </c>
      <c r="H90" s="110">
        <f>SUM(H91:H92)</f>
        <v>71</v>
      </c>
      <c r="I90" s="110">
        <f aca="true" t="shared" si="32" ref="I90:N90">I91</f>
        <v>0</v>
      </c>
      <c r="J90" s="110">
        <f t="shared" si="32"/>
        <v>0</v>
      </c>
      <c r="K90" s="110">
        <f t="shared" si="32"/>
        <v>0</v>
      </c>
      <c r="L90" s="110">
        <f t="shared" si="32"/>
        <v>0</v>
      </c>
      <c r="M90" s="110">
        <f t="shared" si="32"/>
        <v>0</v>
      </c>
      <c r="N90" s="110">
        <f t="shared" si="32"/>
        <v>0</v>
      </c>
    </row>
    <row r="91" spans="1:14" s="104" customFormat="1" ht="94.5">
      <c r="A91" s="118" t="s">
        <v>513</v>
      </c>
      <c r="B91" s="124" t="s">
        <v>780</v>
      </c>
      <c r="C91" s="124" t="s">
        <v>781</v>
      </c>
      <c r="D91" s="113" t="s">
        <v>896</v>
      </c>
      <c r="E91" s="126">
        <v>200</v>
      </c>
      <c r="F91" s="110">
        <f>SUM(G91:H91)</f>
        <v>61</v>
      </c>
      <c r="G91" s="110">
        <v>0</v>
      </c>
      <c r="H91" s="110">
        <v>61</v>
      </c>
      <c r="I91" s="110">
        <f>SUM(J91:K91)</f>
        <v>0</v>
      </c>
      <c r="J91" s="110">
        <v>0</v>
      </c>
      <c r="K91" s="110"/>
      <c r="L91" s="110">
        <f>SUM(M91:N91)</f>
        <v>0</v>
      </c>
      <c r="M91" s="110">
        <v>0</v>
      </c>
      <c r="N91" s="110"/>
    </row>
    <row r="92" spans="1:14" s="104" customFormat="1" ht="94.5">
      <c r="A92" s="118" t="s">
        <v>513</v>
      </c>
      <c r="B92" s="124" t="s">
        <v>780</v>
      </c>
      <c r="C92" s="124" t="s">
        <v>781</v>
      </c>
      <c r="D92" s="113" t="s">
        <v>896</v>
      </c>
      <c r="E92" s="126">
        <v>300</v>
      </c>
      <c r="F92" s="110">
        <f>SUM(G92:H92)</f>
        <v>10</v>
      </c>
      <c r="G92" s="110"/>
      <c r="H92" s="110">
        <v>10</v>
      </c>
      <c r="I92" s="110"/>
      <c r="J92" s="110"/>
      <c r="K92" s="110"/>
      <c r="L92" s="110"/>
      <c r="M92" s="110"/>
      <c r="N92" s="110"/>
    </row>
    <row r="93" spans="1:14" s="119" customFormat="1" ht="63">
      <c r="A93" s="127" t="s">
        <v>22</v>
      </c>
      <c r="B93" s="121" t="s">
        <v>780</v>
      </c>
      <c r="C93" s="100" t="s">
        <v>856</v>
      </c>
      <c r="D93" s="100"/>
      <c r="E93" s="122"/>
      <c r="F93" s="103">
        <f>F94</f>
        <v>429</v>
      </c>
      <c r="G93" s="103">
        <f aca="true" t="shared" si="33" ref="G93:N96">G94</f>
        <v>0</v>
      </c>
      <c r="H93" s="103">
        <f t="shared" si="33"/>
        <v>429</v>
      </c>
      <c r="I93" s="103">
        <f t="shared" si="33"/>
        <v>505</v>
      </c>
      <c r="J93" s="103">
        <f t="shared" si="33"/>
        <v>0</v>
      </c>
      <c r="K93" s="103">
        <f t="shared" si="33"/>
        <v>505</v>
      </c>
      <c r="L93" s="103">
        <f t="shared" si="33"/>
        <v>0</v>
      </c>
      <c r="M93" s="103">
        <f t="shared" si="33"/>
        <v>0</v>
      </c>
      <c r="N93" s="103">
        <f t="shared" si="33"/>
        <v>0</v>
      </c>
    </row>
    <row r="94" spans="1:14" s="104" customFormat="1" ht="78.75">
      <c r="A94" s="129" t="s">
        <v>175</v>
      </c>
      <c r="B94" s="124" t="s">
        <v>780</v>
      </c>
      <c r="C94" s="113" t="s">
        <v>856</v>
      </c>
      <c r="D94" s="125" t="s">
        <v>524</v>
      </c>
      <c r="E94" s="126"/>
      <c r="F94" s="110">
        <f>F95</f>
        <v>429</v>
      </c>
      <c r="G94" s="110">
        <f t="shared" si="33"/>
        <v>0</v>
      </c>
      <c r="H94" s="110">
        <f t="shared" si="33"/>
        <v>429</v>
      </c>
      <c r="I94" s="110">
        <f t="shared" si="33"/>
        <v>505</v>
      </c>
      <c r="J94" s="110">
        <f t="shared" si="33"/>
        <v>0</v>
      </c>
      <c r="K94" s="110">
        <f t="shared" si="33"/>
        <v>505</v>
      </c>
      <c r="L94" s="110">
        <f t="shared" si="33"/>
        <v>0</v>
      </c>
      <c r="M94" s="110">
        <f t="shared" si="33"/>
        <v>0</v>
      </c>
      <c r="N94" s="110">
        <f t="shared" si="33"/>
        <v>0</v>
      </c>
    </row>
    <row r="95" spans="1:14" s="104" customFormat="1" ht="157.5">
      <c r="A95" s="130" t="s">
        <v>323</v>
      </c>
      <c r="B95" s="124" t="s">
        <v>780</v>
      </c>
      <c r="C95" s="113" t="s">
        <v>856</v>
      </c>
      <c r="D95" s="125" t="s">
        <v>23</v>
      </c>
      <c r="E95" s="126"/>
      <c r="F95" s="110">
        <f>F96</f>
        <v>429</v>
      </c>
      <c r="G95" s="110">
        <f t="shared" si="33"/>
        <v>0</v>
      </c>
      <c r="H95" s="110">
        <f t="shared" si="33"/>
        <v>429</v>
      </c>
      <c r="I95" s="110">
        <f t="shared" si="33"/>
        <v>505</v>
      </c>
      <c r="J95" s="110">
        <f t="shared" si="33"/>
        <v>0</v>
      </c>
      <c r="K95" s="110">
        <f t="shared" si="33"/>
        <v>505</v>
      </c>
      <c r="L95" s="110">
        <f t="shared" si="33"/>
        <v>0</v>
      </c>
      <c r="M95" s="110">
        <f t="shared" si="33"/>
        <v>0</v>
      </c>
      <c r="N95" s="110">
        <f t="shared" si="33"/>
        <v>0</v>
      </c>
    </row>
    <row r="96" spans="1:14" s="104" customFormat="1" ht="63">
      <c r="A96" s="130" t="s">
        <v>26</v>
      </c>
      <c r="B96" s="124" t="s">
        <v>780</v>
      </c>
      <c r="C96" s="113" t="s">
        <v>856</v>
      </c>
      <c r="D96" s="125" t="s">
        <v>27</v>
      </c>
      <c r="E96" s="126"/>
      <c r="F96" s="110">
        <f>F97</f>
        <v>429</v>
      </c>
      <c r="G96" s="110">
        <f t="shared" si="33"/>
        <v>0</v>
      </c>
      <c r="H96" s="110">
        <f t="shared" si="33"/>
        <v>429</v>
      </c>
      <c r="I96" s="110">
        <f>I97</f>
        <v>505</v>
      </c>
      <c r="J96" s="110">
        <f t="shared" si="33"/>
        <v>0</v>
      </c>
      <c r="K96" s="110">
        <f t="shared" si="33"/>
        <v>505</v>
      </c>
      <c r="L96" s="110">
        <f t="shared" si="33"/>
        <v>0</v>
      </c>
      <c r="M96" s="110">
        <f t="shared" si="33"/>
        <v>0</v>
      </c>
      <c r="N96" s="110">
        <f t="shared" si="33"/>
        <v>0</v>
      </c>
    </row>
    <row r="97" spans="1:14" s="104" customFormat="1" ht="94.5">
      <c r="A97" s="130" t="s">
        <v>24</v>
      </c>
      <c r="B97" s="124" t="s">
        <v>780</v>
      </c>
      <c r="C97" s="113" t="s">
        <v>856</v>
      </c>
      <c r="D97" s="113" t="s">
        <v>25</v>
      </c>
      <c r="E97" s="126">
        <v>200</v>
      </c>
      <c r="F97" s="110">
        <f>SUM(G97:H97)</f>
        <v>429</v>
      </c>
      <c r="G97" s="110"/>
      <c r="H97" s="110">
        <v>429</v>
      </c>
      <c r="I97" s="110">
        <f>SUM(J97:K97)</f>
        <v>505</v>
      </c>
      <c r="J97" s="110"/>
      <c r="K97" s="110">
        <v>505</v>
      </c>
      <c r="L97" s="110"/>
      <c r="M97" s="110"/>
      <c r="N97" s="110"/>
    </row>
    <row r="98" spans="1:14" s="104" customFormat="1" ht="15.75">
      <c r="A98" s="90" t="s">
        <v>944</v>
      </c>
      <c r="B98" s="101" t="s">
        <v>971</v>
      </c>
      <c r="C98" s="102"/>
      <c r="D98" s="102"/>
      <c r="E98" s="102"/>
      <c r="F98" s="103">
        <f aca="true" t="shared" si="34" ref="F98:N98">SUM(F99,F104,F112,F128,F119)</f>
        <v>32382.6</v>
      </c>
      <c r="G98" s="103">
        <f t="shared" si="34"/>
        <v>1715.4</v>
      </c>
      <c r="H98" s="103">
        <f t="shared" si="34"/>
        <v>30667.2</v>
      </c>
      <c r="I98" s="103">
        <f t="shared" si="34"/>
        <v>165736.7</v>
      </c>
      <c r="J98" s="103">
        <f t="shared" si="34"/>
        <v>134993.2</v>
      </c>
      <c r="K98" s="103">
        <f t="shared" si="34"/>
        <v>30743.5</v>
      </c>
      <c r="L98" s="103">
        <f t="shared" si="34"/>
        <v>30543.7</v>
      </c>
      <c r="M98" s="103">
        <f t="shared" si="34"/>
        <v>3494.7</v>
      </c>
      <c r="N98" s="103">
        <f t="shared" si="34"/>
        <v>27049</v>
      </c>
    </row>
    <row r="99" spans="1:14" s="119" customFormat="1" ht="15.75">
      <c r="A99" s="90" t="s">
        <v>945</v>
      </c>
      <c r="B99" s="101" t="s">
        <v>971</v>
      </c>
      <c r="C99" s="101" t="s">
        <v>970</v>
      </c>
      <c r="D99" s="105"/>
      <c r="E99" s="105"/>
      <c r="F99" s="103">
        <f>F100</f>
        <v>444</v>
      </c>
      <c r="G99" s="103">
        <f>G103</f>
        <v>444</v>
      </c>
      <c r="H99" s="103">
        <f>H103</f>
        <v>0</v>
      </c>
      <c r="I99" s="103">
        <f>I100</f>
        <v>459</v>
      </c>
      <c r="J99" s="103">
        <f>J103</f>
        <v>459</v>
      </c>
      <c r="K99" s="103">
        <f>K103</f>
        <v>0</v>
      </c>
      <c r="L99" s="103">
        <f>L100</f>
        <v>476</v>
      </c>
      <c r="M99" s="103">
        <f>M103</f>
        <v>476</v>
      </c>
      <c r="N99" s="103">
        <f>N103</f>
        <v>0</v>
      </c>
    </row>
    <row r="100" spans="1:14" s="119" customFormat="1" ht="110.25">
      <c r="A100" s="111" t="s">
        <v>221</v>
      </c>
      <c r="B100" s="108" t="s">
        <v>971</v>
      </c>
      <c r="C100" s="108" t="s">
        <v>970</v>
      </c>
      <c r="D100" s="114" t="s">
        <v>1017</v>
      </c>
      <c r="E100" s="105"/>
      <c r="F100" s="110">
        <f>F101</f>
        <v>444</v>
      </c>
      <c r="G100" s="110">
        <f aca="true" t="shared" si="35" ref="G100:N102">G101</f>
        <v>444</v>
      </c>
      <c r="H100" s="110">
        <f t="shared" si="35"/>
        <v>0</v>
      </c>
      <c r="I100" s="110">
        <f>I101</f>
        <v>459</v>
      </c>
      <c r="J100" s="110">
        <f t="shared" si="35"/>
        <v>459</v>
      </c>
      <c r="K100" s="110">
        <f t="shared" si="35"/>
        <v>0</v>
      </c>
      <c r="L100" s="110">
        <f>L101</f>
        <v>476</v>
      </c>
      <c r="M100" s="110">
        <f t="shared" si="35"/>
        <v>476</v>
      </c>
      <c r="N100" s="110">
        <f t="shared" si="35"/>
        <v>0</v>
      </c>
    </row>
    <row r="101" spans="1:14" s="119" customFormat="1" ht="141.75">
      <c r="A101" s="111" t="s">
        <v>222</v>
      </c>
      <c r="B101" s="108" t="s">
        <v>971</v>
      </c>
      <c r="C101" s="108" t="s">
        <v>970</v>
      </c>
      <c r="D101" s="114" t="s">
        <v>514</v>
      </c>
      <c r="E101" s="105"/>
      <c r="F101" s="110">
        <f>F102</f>
        <v>444</v>
      </c>
      <c r="G101" s="110">
        <f t="shared" si="35"/>
        <v>444</v>
      </c>
      <c r="H101" s="110">
        <f t="shared" si="35"/>
        <v>0</v>
      </c>
      <c r="I101" s="110">
        <f>I102</f>
        <v>459</v>
      </c>
      <c r="J101" s="110">
        <f t="shared" si="35"/>
        <v>459</v>
      </c>
      <c r="K101" s="110">
        <f t="shared" si="35"/>
        <v>0</v>
      </c>
      <c r="L101" s="110">
        <f>L102</f>
        <v>476</v>
      </c>
      <c r="M101" s="110">
        <f t="shared" si="35"/>
        <v>476</v>
      </c>
      <c r="N101" s="110">
        <f t="shared" si="35"/>
        <v>0</v>
      </c>
    </row>
    <row r="102" spans="1:14" s="119" customFormat="1" ht="47.25">
      <c r="A102" s="111" t="s">
        <v>759</v>
      </c>
      <c r="B102" s="108" t="s">
        <v>971</v>
      </c>
      <c r="C102" s="108" t="s">
        <v>970</v>
      </c>
      <c r="D102" s="114" t="s">
        <v>515</v>
      </c>
      <c r="E102" s="105"/>
      <c r="F102" s="110">
        <f>F103</f>
        <v>444</v>
      </c>
      <c r="G102" s="110">
        <f t="shared" si="35"/>
        <v>444</v>
      </c>
      <c r="H102" s="110">
        <f t="shared" si="35"/>
        <v>0</v>
      </c>
      <c r="I102" s="110">
        <f>I103</f>
        <v>459</v>
      </c>
      <c r="J102" s="110">
        <f t="shared" si="35"/>
        <v>459</v>
      </c>
      <c r="K102" s="110">
        <f t="shared" si="35"/>
        <v>0</v>
      </c>
      <c r="L102" s="110">
        <f>L103</f>
        <v>476</v>
      </c>
      <c r="M102" s="110">
        <f t="shared" si="35"/>
        <v>476</v>
      </c>
      <c r="N102" s="110">
        <f t="shared" si="35"/>
        <v>0</v>
      </c>
    </row>
    <row r="103" spans="1:14" s="104" customFormat="1" ht="157.5">
      <c r="A103" s="118" t="s">
        <v>760</v>
      </c>
      <c r="B103" s="108" t="s">
        <v>971</v>
      </c>
      <c r="C103" s="108" t="s">
        <v>970</v>
      </c>
      <c r="D103" s="116" t="s">
        <v>897</v>
      </c>
      <c r="E103" s="102" t="s">
        <v>938</v>
      </c>
      <c r="F103" s="110">
        <f>SUM(G103:H103)</f>
        <v>444</v>
      </c>
      <c r="G103" s="110">
        <v>444</v>
      </c>
      <c r="H103" s="110">
        <v>0</v>
      </c>
      <c r="I103" s="110">
        <f>SUM(J103:K103)</f>
        <v>459</v>
      </c>
      <c r="J103" s="110">
        <v>459</v>
      </c>
      <c r="K103" s="110">
        <v>0</v>
      </c>
      <c r="L103" s="110">
        <f>SUM(M103:N103)</f>
        <v>476</v>
      </c>
      <c r="M103" s="110">
        <v>476</v>
      </c>
      <c r="N103" s="110">
        <v>0</v>
      </c>
    </row>
    <row r="104" spans="1:14" s="104" customFormat="1" ht="31.5">
      <c r="A104" s="90" t="s">
        <v>653</v>
      </c>
      <c r="B104" s="101" t="s">
        <v>971</v>
      </c>
      <c r="C104" s="101" t="s">
        <v>978</v>
      </c>
      <c r="D104" s="102"/>
      <c r="E104" s="102"/>
      <c r="F104" s="103">
        <f aca="true" t="shared" si="36" ref="F104:N105">SUM(F105,)</f>
        <v>564</v>
      </c>
      <c r="G104" s="103">
        <f t="shared" si="36"/>
        <v>564</v>
      </c>
      <c r="H104" s="103">
        <f t="shared" si="36"/>
        <v>0</v>
      </c>
      <c r="I104" s="103">
        <f t="shared" si="36"/>
        <v>1521.7</v>
      </c>
      <c r="J104" s="103">
        <f t="shared" si="36"/>
        <v>1521.7</v>
      </c>
      <c r="K104" s="103">
        <f t="shared" si="36"/>
        <v>0</v>
      </c>
      <c r="L104" s="103">
        <f t="shared" si="36"/>
        <v>1538.7</v>
      </c>
      <c r="M104" s="103">
        <f t="shared" si="36"/>
        <v>1538.7</v>
      </c>
      <c r="N104" s="103">
        <f t="shared" si="36"/>
        <v>0</v>
      </c>
    </row>
    <row r="105" spans="1:14" s="104" customFormat="1" ht="78.75">
      <c r="A105" s="111" t="s">
        <v>186</v>
      </c>
      <c r="B105" s="108" t="s">
        <v>971</v>
      </c>
      <c r="C105" s="108" t="s">
        <v>978</v>
      </c>
      <c r="D105" s="114" t="s">
        <v>761</v>
      </c>
      <c r="E105" s="102"/>
      <c r="F105" s="110">
        <f t="shared" si="36"/>
        <v>564</v>
      </c>
      <c r="G105" s="110">
        <f t="shared" si="36"/>
        <v>564</v>
      </c>
      <c r="H105" s="110">
        <f t="shared" si="36"/>
        <v>0</v>
      </c>
      <c r="I105" s="110">
        <f t="shared" si="36"/>
        <v>1521.7</v>
      </c>
      <c r="J105" s="110">
        <f t="shared" si="36"/>
        <v>1521.7</v>
      </c>
      <c r="K105" s="110">
        <f t="shared" si="36"/>
        <v>0</v>
      </c>
      <c r="L105" s="110">
        <f t="shared" si="36"/>
        <v>1538.7</v>
      </c>
      <c r="M105" s="110">
        <f t="shared" si="36"/>
        <v>1538.7</v>
      </c>
      <c r="N105" s="110">
        <f t="shared" si="36"/>
        <v>0</v>
      </c>
    </row>
    <row r="106" spans="1:14" s="104" customFormat="1" ht="141.75">
      <c r="A106" s="111" t="s">
        <v>187</v>
      </c>
      <c r="B106" s="108" t="s">
        <v>971</v>
      </c>
      <c r="C106" s="108" t="s">
        <v>978</v>
      </c>
      <c r="D106" s="114" t="s">
        <v>616</v>
      </c>
      <c r="E106" s="102"/>
      <c r="F106" s="110">
        <f>SUM(F107,F110)</f>
        <v>564</v>
      </c>
      <c r="G106" s="110">
        <f aca="true" t="shared" si="37" ref="G106:N106">SUM(G107,G110)</f>
        <v>564</v>
      </c>
      <c r="H106" s="110">
        <f t="shared" si="37"/>
        <v>0</v>
      </c>
      <c r="I106" s="110">
        <f t="shared" si="37"/>
        <v>1521.7</v>
      </c>
      <c r="J106" s="110">
        <f t="shared" si="37"/>
        <v>1521.7</v>
      </c>
      <c r="K106" s="110">
        <f t="shared" si="37"/>
        <v>0</v>
      </c>
      <c r="L106" s="110">
        <f t="shared" si="37"/>
        <v>1538.7</v>
      </c>
      <c r="M106" s="110">
        <f t="shared" si="37"/>
        <v>1538.7</v>
      </c>
      <c r="N106" s="110">
        <f t="shared" si="37"/>
        <v>0</v>
      </c>
    </row>
    <row r="107" spans="1:14" s="104" customFormat="1" ht="63">
      <c r="A107" s="111" t="s">
        <v>510</v>
      </c>
      <c r="B107" s="108" t="s">
        <v>971</v>
      </c>
      <c r="C107" s="108" t="s">
        <v>978</v>
      </c>
      <c r="D107" s="114" t="s">
        <v>762</v>
      </c>
      <c r="E107" s="102"/>
      <c r="F107" s="110">
        <f>SUM(F108:F109)</f>
        <v>120</v>
      </c>
      <c r="G107" s="110">
        <f aca="true" t="shared" si="38" ref="G107:N107">SUM(G108:G109)</f>
        <v>120</v>
      </c>
      <c r="H107" s="110">
        <f t="shared" si="38"/>
        <v>0</v>
      </c>
      <c r="I107" s="110">
        <f t="shared" si="38"/>
        <v>1062.7</v>
      </c>
      <c r="J107" s="110">
        <f t="shared" si="38"/>
        <v>1062.7</v>
      </c>
      <c r="K107" s="110">
        <f t="shared" si="38"/>
        <v>0</v>
      </c>
      <c r="L107" s="110">
        <f t="shared" si="38"/>
        <v>1062.7</v>
      </c>
      <c r="M107" s="110">
        <f t="shared" si="38"/>
        <v>1062.7</v>
      </c>
      <c r="N107" s="110">
        <f t="shared" si="38"/>
        <v>0</v>
      </c>
    </row>
    <row r="108" spans="1:14" s="104" customFormat="1" ht="252">
      <c r="A108" s="111" t="s">
        <v>130</v>
      </c>
      <c r="B108" s="108" t="s">
        <v>971</v>
      </c>
      <c r="C108" s="108" t="s">
        <v>978</v>
      </c>
      <c r="D108" s="114" t="s">
        <v>166</v>
      </c>
      <c r="E108" s="102" t="s">
        <v>655</v>
      </c>
      <c r="F108" s="110">
        <f>SUM(G108:H108)</f>
        <v>20</v>
      </c>
      <c r="G108" s="110">
        <v>20</v>
      </c>
      <c r="H108" s="110"/>
      <c r="I108" s="110">
        <f>SUM(J108:K108)</f>
        <v>50</v>
      </c>
      <c r="J108" s="110">
        <v>50</v>
      </c>
      <c r="K108" s="110"/>
      <c r="L108" s="110">
        <f>SUM(M108:N108)</f>
        <v>50</v>
      </c>
      <c r="M108" s="110">
        <v>50</v>
      </c>
      <c r="N108" s="110"/>
    </row>
    <row r="109" spans="1:14" s="104" customFormat="1" ht="252">
      <c r="A109" s="118" t="s">
        <v>433</v>
      </c>
      <c r="B109" s="108" t="s">
        <v>971</v>
      </c>
      <c r="C109" s="108" t="s">
        <v>978</v>
      </c>
      <c r="D109" s="116" t="s">
        <v>458</v>
      </c>
      <c r="E109" s="102" t="s">
        <v>655</v>
      </c>
      <c r="F109" s="110">
        <f>SUM(G109:H109)</f>
        <v>100</v>
      </c>
      <c r="G109" s="110">
        <v>100</v>
      </c>
      <c r="H109" s="110">
        <v>0</v>
      </c>
      <c r="I109" s="110">
        <f>SUM(J109:K109)</f>
        <v>1012.7</v>
      </c>
      <c r="J109" s="110">
        <v>1012.7</v>
      </c>
      <c r="K109" s="110">
        <v>0</v>
      </c>
      <c r="L109" s="110">
        <f>SUM(M109:N109)</f>
        <v>1012.7</v>
      </c>
      <c r="M109" s="110">
        <v>1012.7</v>
      </c>
      <c r="N109" s="110">
        <v>0</v>
      </c>
    </row>
    <row r="110" spans="1:14" s="104" customFormat="1" ht="78.75">
      <c r="A110" s="118" t="s">
        <v>511</v>
      </c>
      <c r="B110" s="108" t="s">
        <v>971</v>
      </c>
      <c r="C110" s="108" t="s">
        <v>978</v>
      </c>
      <c r="D110" s="114" t="s">
        <v>617</v>
      </c>
      <c r="E110" s="102"/>
      <c r="F110" s="110">
        <f aca="true" t="shared" si="39" ref="F110:N110">F111</f>
        <v>444</v>
      </c>
      <c r="G110" s="110">
        <f t="shared" si="39"/>
        <v>444</v>
      </c>
      <c r="H110" s="110">
        <f t="shared" si="39"/>
        <v>0</v>
      </c>
      <c r="I110" s="110">
        <f t="shared" si="39"/>
        <v>459</v>
      </c>
      <c r="J110" s="110">
        <f t="shared" si="39"/>
        <v>459</v>
      </c>
      <c r="K110" s="110">
        <f t="shared" si="39"/>
        <v>0</v>
      </c>
      <c r="L110" s="110">
        <f t="shared" si="39"/>
        <v>476</v>
      </c>
      <c r="M110" s="110">
        <f t="shared" si="39"/>
        <v>476</v>
      </c>
      <c r="N110" s="110">
        <f t="shared" si="39"/>
        <v>0</v>
      </c>
    </row>
    <row r="111" spans="1:14" s="104" customFormat="1" ht="189">
      <c r="A111" s="115" t="s">
        <v>618</v>
      </c>
      <c r="B111" s="108" t="s">
        <v>971</v>
      </c>
      <c r="C111" s="108" t="s">
        <v>978</v>
      </c>
      <c r="D111" s="116" t="s">
        <v>890</v>
      </c>
      <c r="E111" s="102" t="s">
        <v>938</v>
      </c>
      <c r="F111" s="110">
        <f>SUM(G111:H111)</f>
        <v>444</v>
      </c>
      <c r="G111" s="117">
        <v>444</v>
      </c>
      <c r="H111" s="117"/>
      <c r="I111" s="110">
        <f>SUM(J111:K111)</f>
        <v>459</v>
      </c>
      <c r="J111" s="117">
        <v>459</v>
      </c>
      <c r="K111" s="117"/>
      <c r="L111" s="110">
        <f>SUM(M111:N111)</f>
        <v>476</v>
      </c>
      <c r="M111" s="117">
        <v>476</v>
      </c>
      <c r="N111" s="117"/>
    </row>
    <row r="112" spans="1:14" s="104" customFormat="1" ht="15.75">
      <c r="A112" s="90" t="s">
        <v>654</v>
      </c>
      <c r="B112" s="101" t="s">
        <v>971</v>
      </c>
      <c r="C112" s="101" t="s">
        <v>782</v>
      </c>
      <c r="D112" s="102"/>
      <c r="E112" s="102"/>
      <c r="F112" s="103">
        <f aca="true" t="shared" si="40" ref="F112:N113">F113</f>
        <v>3993</v>
      </c>
      <c r="G112" s="103">
        <f t="shared" si="40"/>
        <v>0</v>
      </c>
      <c r="H112" s="103">
        <f t="shared" si="40"/>
        <v>3993</v>
      </c>
      <c r="I112" s="103">
        <f t="shared" si="40"/>
        <v>3414</v>
      </c>
      <c r="J112" s="103">
        <f t="shared" si="40"/>
        <v>0</v>
      </c>
      <c r="K112" s="103">
        <f t="shared" si="40"/>
        <v>3414</v>
      </c>
      <c r="L112" s="103">
        <f t="shared" si="40"/>
        <v>3414</v>
      </c>
      <c r="M112" s="103">
        <f t="shared" si="40"/>
        <v>0</v>
      </c>
      <c r="N112" s="103">
        <f t="shared" si="40"/>
        <v>3414</v>
      </c>
    </row>
    <row r="113" spans="1:14" s="104" customFormat="1" ht="94.5">
      <c r="A113" s="111" t="s">
        <v>189</v>
      </c>
      <c r="B113" s="108" t="s">
        <v>971</v>
      </c>
      <c r="C113" s="108" t="s">
        <v>782</v>
      </c>
      <c r="D113" s="114" t="s">
        <v>763</v>
      </c>
      <c r="E113" s="102"/>
      <c r="F113" s="110">
        <f t="shared" si="40"/>
        <v>3993</v>
      </c>
      <c r="G113" s="110">
        <f t="shared" si="40"/>
        <v>0</v>
      </c>
      <c r="H113" s="110">
        <f t="shared" si="40"/>
        <v>3993</v>
      </c>
      <c r="I113" s="110">
        <f t="shared" si="40"/>
        <v>3414</v>
      </c>
      <c r="J113" s="110">
        <f t="shared" si="40"/>
        <v>0</v>
      </c>
      <c r="K113" s="110">
        <f t="shared" si="40"/>
        <v>3414</v>
      </c>
      <c r="L113" s="110">
        <f t="shared" si="40"/>
        <v>3414</v>
      </c>
      <c r="M113" s="110">
        <f t="shared" si="40"/>
        <v>0</v>
      </c>
      <c r="N113" s="110">
        <f t="shared" si="40"/>
        <v>3414</v>
      </c>
    </row>
    <row r="114" spans="1:14" s="104" customFormat="1" ht="141.75">
      <c r="A114" s="111" t="s">
        <v>188</v>
      </c>
      <c r="B114" s="108" t="s">
        <v>971</v>
      </c>
      <c r="C114" s="108" t="s">
        <v>782</v>
      </c>
      <c r="D114" s="114" t="s">
        <v>764</v>
      </c>
      <c r="E114" s="102"/>
      <c r="F114" s="110">
        <f aca="true" t="shared" si="41" ref="F114:N114">SUM(F115,)</f>
        <v>3993</v>
      </c>
      <c r="G114" s="110">
        <f t="shared" si="41"/>
        <v>0</v>
      </c>
      <c r="H114" s="110">
        <f t="shared" si="41"/>
        <v>3993</v>
      </c>
      <c r="I114" s="110">
        <f t="shared" si="41"/>
        <v>3414</v>
      </c>
      <c r="J114" s="110">
        <f t="shared" si="41"/>
        <v>0</v>
      </c>
      <c r="K114" s="110">
        <f t="shared" si="41"/>
        <v>3414</v>
      </c>
      <c r="L114" s="110">
        <f t="shared" si="41"/>
        <v>3414</v>
      </c>
      <c r="M114" s="110">
        <f t="shared" si="41"/>
        <v>0</v>
      </c>
      <c r="N114" s="110">
        <f t="shared" si="41"/>
        <v>3414</v>
      </c>
    </row>
    <row r="115" spans="1:14" s="104" customFormat="1" ht="47.25">
      <c r="A115" s="111" t="s">
        <v>767</v>
      </c>
      <c r="B115" s="108" t="s">
        <v>971</v>
      </c>
      <c r="C115" s="108" t="s">
        <v>782</v>
      </c>
      <c r="D115" s="114" t="s">
        <v>765</v>
      </c>
      <c r="E115" s="102"/>
      <c r="F115" s="110">
        <f aca="true" t="shared" si="42" ref="F115:N115">SUM(F116:F118)</f>
        <v>3993</v>
      </c>
      <c r="G115" s="110">
        <f t="shared" si="42"/>
        <v>0</v>
      </c>
      <c r="H115" s="110">
        <f t="shared" si="42"/>
        <v>3993</v>
      </c>
      <c r="I115" s="110">
        <f t="shared" si="42"/>
        <v>3414</v>
      </c>
      <c r="J115" s="110">
        <f t="shared" si="42"/>
        <v>0</v>
      </c>
      <c r="K115" s="110">
        <f t="shared" si="42"/>
        <v>3414</v>
      </c>
      <c r="L115" s="110">
        <f t="shared" si="42"/>
        <v>3414</v>
      </c>
      <c r="M115" s="110">
        <f t="shared" si="42"/>
        <v>0</v>
      </c>
      <c r="N115" s="110">
        <f t="shared" si="42"/>
        <v>3414</v>
      </c>
    </row>
    <row r="116" spans="1:14" s="104" customFormat="1" ht="78.75">
      <c r="A116" s="118" t="s">
        <v>132</v>
      </c>
      <c r="B116" s="108" t="s">
        <v>971</v>
      </c>
      <c r="C116" s="108" t="s">
        <v>782</v>
      </c>
      <c r="D116" s="116" t="s">
        <v>898</v>
      </c>
      <c r="E116" s="102" t="s">
        <v>940</v>
      </c>
      <c r="F116" s="110">
        <f>SUM(G116:H116)</f>
        <v>3135</v>
      </c>
      <c r="G116" s="110">
        <v>0</v>
      </c>
      <c r="H116" s="110">
        <v>3135</v>
      </c>
      <c r="I116" s="110">
        <f>SUM(J116:K116)</f>
        <v>2556</v>
      </c>
      <c r="J116" s="110">
        <v>0</v>
      </c>
      <c r="K116" s="110">
        <v>2556</v>
      </c>
      <c r="L116" s="110">
        <f>SUM(M116:N116)</f>
        <v>2556</v>
      </c>
      <c r="M116" s="110">
        <v>0</v>
      </c>
      <c r="N116" s="110">
        <v>2556</v>
      </c>
    </row>
    <row r="117" spans="1:14" s="104" customFormat="1" ht="126">
      <c r="A117" s="118" t="s">
        <v>133</v>
      </c>
      <c r="B117" s="108" t="s">
        <v>971</v>
      </c>
      <c r="C117" s="108" t="s">
        <v>782</v>
      </c>
      <c r="D117" s="116" t="s">
        <v>740</v>
      </c>
      <c r="E117" s="102" t="s">
        <v>940</v>
      </c>
      <c r="F117" s="110">
        <f>SUM(G117:H117)</f>
        <v>858</v>
      </c>
      <c r="G117" s="110"/>
      <c r="H117" s="110">
        <v>858</v>
      </c>
      <c r="I117" s="110">
        <f>SUM(J117:K117)</f>
        <v>858</v>
      </c>
      <c r="J117" s="110"/>
      <c r="K117" s="110">
        <v>858</v>
      </c>
      <c r="L117" s="110">
        <f>SUM(M117:N117)</f>
        <v>858</v>
      </c>
      <c r="M117" s="110"/>
      <c r="N117" s="110">
        <v>858</v>
      </c>
    </row>
    <row r="118" spans="1:14" s="104" customFormat="1" ht="110.25">
      <c r="A118" s="118" t="s">
        <v>134</v>
      </c>
      <c r="B118" s="108" t="s">
        <v>971</v>
      </c>
      <c r="C118" s="108" t="s">
        <v>782</v>
      </c>
      <c r="D118" s="116" t="s">
        <v>899</v>
      </c>
      <c r="E118" s="102" t="s">
        <v>940</v>
      </c>
      <c r="F118" s="110">
        <f>SUM(G118:H118)</f>
        <v>0</v>
      </c>
      <c r="G118" s="110"/>
      <c r="H118" s="110">
        <v>0</v>
      </c>
      <c r="I118" s="110">
        <f>SUM(J118:K118)</f>
        <v>0</v>
      </c>
      <c r="J118" s="110"/>
      <c r="K118" s="110">
        <v>0</v>
      </c>
      <c r="L118" s="110">
        <f>SUM(M118:N118)</f>
        <v>0</v>
      </c>
      <c r="M118" s="110"/>
      <c r="N118" s="110">
        <v>0</v>
      </c>
    </row>
    <row r="119" spans="1:14" s="119" customFormat="1" ht="31.5">
      <c r="A119" s="90" t="s">
        <v>77</v>
      </c>
      <c r="B119" s="101" t="s">
        <v>971</v>
      </c>
      <c r="C119" s="101" t="s">
        <v>781</v>
      </c>
      <c r="D119" s="131"/>
      <c r="E119" s="105"/>
      <c r="F119" s="103">
        <f aca="true" t="shared" si="43" ref="F119:N120">F120</f>
        <v>6835</v>
      </c>
      <c r="G119" s="103">
        <f t="shared" si="43"/>
        <v>0</v>
      </c>
      <c r="H119" s="103">
        <f t="shared" si="43"/>
        <v>6835</v>
      </c>
      <c r="I119" s="103">
        <f t="shared" si="43"/>
        <v>138064</v>
      </c>
      <c r="J119" s="103">
        <f t="shared" si="43"/>
        <v>131025</v>
      </c>
      <c r="K119" s="103">
        <f t="shared" si="43"/>
        <v>7039</v>
      </c>
      <c r="L119" s="103">
        <f t="shared" si="43"/>
        <v>7917</v>
      </c>
      <c r="M119" s="103">
        <f t="shared" si="43"/>
        <v>0</v>
      </c>
      <c r="N119" s="103">
        <f t="shared" si="43"/>
        <v>7917</v>
      </c>
    </row>
    <row r="120" spans="1:14" s="119" customFormat="1" ht="94.5">
      <c r="A120" s="111" t="s">
        <v>189</v>
      </c>
      <c r="B120" s="108" t="s">
        <v>971</v>
      </c>
      <c r="C120" s="108" t="s">
        <v>781</v>
      </c>
      <c r="D120" s="114" t="s">
        <v>763</v>
      </c>
      <c r="E120" s="105"/>
      <c r="F120" s="110">
        <f>F121</f>
        <v>6835</v>
      </c>
      <c r="G120" s="110">
        <f t="shared" si="43"/>
        <v>0</v>
      </c>
      <c r="H120" s="110">
        <f t="shared" si="43"/>
        <v>6835</v>
      </c>
      <c r="I120" s="110">
        <f>I121</f>
        <v>138064</v>
      </c>
      <c r="J120" s="110">
        <f t="shared" si="43"/>
        <v>131025</v>
      </c>
      <c r="K120" s="110">
        <f t="shared" si="43"/>
        <v>7039</v>
      </c>
      <c r="L120" s="110">
        <f>L121</f>
        <v>7917</v>
      </c>
      <c r="M120" s="110">
        <f t="shared" si="43"/>
        <v>0</v>
      </c>
      <c r="N120" s="110">
        <f t="shared" si="43"/>
        <v>7917</v>
      </c>
    </row>
    <row r="121" spans="1:14" s="119" customFormat="1" ht="141.75">
      <c r="A121" s="111" t="s">
        <v>190</v>
      </c>
      <c r="B121" s="108" t="s">
        <v>971</v>
      </c>
      <c r="C121" s="108" t="s">
        <v>781</v>
      </c>
      <c r="D121" s="114" t="s">
        <v>768</v>
      </c>
      <c r="E121" s="105"/>
      <c r="F121" s="110">
        <f>SUM(F122,F125)</f>
        <v>6835</v>
      </c>
      <c r="G121" s="110">
        <f aca="true" t="shared" si="44" ref="G121:N121">SUM(G122,G125)</f>
        <v>0</v>
      </c>
      <c r="H121" s="110">
        <f t="shared" si="44"/>
        <v>6835</v>
      </c>
      <c r="I121" s="110">
        <f t="shared" si="44"/>
        <v>138064</v>
      </c>
      <c r="J121" s="110">
        <f t="shared" si="44"/>
        <v>131025</v>
      </c>
      <c r="K121" s="110">
        <f t="shared" si="44"/>
        <v>7039</v>
      </c>
      <c r="L121" s="110">
        <f t="shared" si="44"/>
        <v>7917</v>
      </c>
      <c r="M121" s="110">
        <f t="shared" si="44"/>
        <v>0</v>
      </c>
      <c r="N121" s="110">
        <f t="shared" si="44"/>
        <v>7917</v>
      </c>
    </row>
    <row r="122" spans="1:14" s="119" customFormat="1" ht="78.75">
      <c r="A122" s="111" t="s">
        <v>770</v>
      </c>
      <c r="B122" s="108" t="s">
        <v>971</v>
      </c>
      <c r="C122" s="108" t="s">
        <v>781</v>
      </c>
      <c r="D122" s="114" t="s">
        <v>769</v>
      </c>
      <c r="E122" s="105"/>
      <c r="F122" s="110">
        <f>SUM(F123:F124)</f>
        <v>6611</v>
      </c>
      <c r="G122" s="110">
        <f aca="true" t="shared" si="45" ref="G122:N122">SUM(G123:G124)</f>
        <v>0</v>
      </c>
      <c r="H122" s="110">
        <f t="shared" si="45"/>
        <v>6611</v>
      </c>
      <c r="I122" s="110">
        <f t="shared" si="45"/>
        <v>30064</v>
      </c>
      <c r="J122" s="110">
        <f t="shared" si="45"/>
        <v>23025</v>
      </c>
      <c r="K122" s="110">
        <f t="shared" si="45"/>
        <v>7039</v>
      </c>
      <c r="L122" s="110">
        <f t="shared" si="45"/>
        <v>7917</v>
      </c>
      <c r="M122" s="110">
        <f t="shared" si="45"/>
        <v>0</v>
      </c>
      <c r="N122" s="110">
        <f t="shared" si="45"/>
        <v>7917</v>
      </c>
    </row>
    <row r="123" spans="1:14" s="119" customFormat="1" ht="94.5">
      <c r="A123" s="132" t="s">
        <v>406</v>
      </c>
      <c r="B123" s="108" t="s">
        <v>971</v>
      </c>
      <c r="C123" s="108" t="s">
        <v>781</v>
      </c>
      <c r="D123" s="114" t="s">
        <v>405</v>
      </c>
      <c r="E123" s="102" t="s">
        <v>78</v>
      </c>
      <c r="F123" s="110">
        <f>SUM(G123:H123)</f>
        <v>0</v>
      </c>
      <c r="G123" s="110"/>
      <c r="H123" s="110"/>
      <c r="I123" s="110">
        <f>SUM(J123:K123)</f>
        <v>23025</v>
      </c>
      <c r="J123" s="110">
        <v>23025</v>
      </c>
      <c r="K123" s="110"/>
      <c r="L123" s="110">
        <f>SUM(M123:N123)</f>
        <v>0</v>
      </c>
      <c r="M123" s="110"/>
      <c r="N123" s="110"/>
    </row>
    <row r="124" spans="1:14" s="104" customFormat="1" ht="110.25">
      <c r="A124" s="118" t="s">
        <v>321</v>
      </c>
      <c r="B124" s="108" t="s">
        <v>971</v>
      </c>
      <c r="C124" s="108" t="s">
        <v>781</v>
      </c>
      <c r="D124" s="116" t="s">
        <v>900</v>
      </c>
      <c r="E124" s="102" t="s">
        <v>78</v>
      </c>
      <c r="F124" s="110">
        <f>SUM(G124:H124)</f>
        <v>6611</v>
      </c>
      <c r="G124" s="110">
        <v>0</v>
      </c>
      <c r="H124" s="110">
        <v>6611</v>
      </c>
      <c r="I124" s="110">
        <f>SUM(J124:K124)</f>
        <v>7039</v>
      </c>
      <c r="J124" s="110">
        <v>0</v>
      </c>
      <c r="K124" s="110">
        <v>7039</v>
      </c>
      <c r="L124" s="110">
        <f>SUM(M124:N124)</f>
        <v>7917</v>
      </c>
      <c r="M124" s="110">
        <v>0</v>
      </c>
      <c r="N124" s="110">
        <v>7917</v>
      </c>
    </row>
    <row r="125" spans="1:14" s="104" customFormat="1" ht="47.25">
      <c r="A125" s="118" t="s">
        <v>413</v>
      </c>
      <c r="B125" s="108" t="s">
        <v>971</v>
      </c>
      <c r="C125" s="108" t="s">
        <v>781</v>
      </c>
      <c r="D125" s="114" t="s">
        <v>412</v>
      </c>
      <c r="E125" s="102"/>
      <c r="F125" s="110">
        <f>SUM(F126:F127)</f>
        <v>224</v>
      </c>
      <c r="G125" s="110">
        <f aca="true" t="shared" si="46" ref="G125:N125">SUM(G126:G127)</f>
        <v>0</v>
      </c>
      <c r="H125" s="110">
        <f t="shared" si="46"/>
        <v>224</v>
      </c>
      <c r="I125" s="110">
        <f t="shared" si="46"/>
        <v>108000</v>
      </c>
      <c r="J125" s="110">
        <f t="shared" si="46"/>
        <v>108000</v>
      </c>
      <c r="K125" s="110">
        <f t="shared" si="46"/>
        <v>0</v>
      </c>
      <c r="L125" s="110">
        <f t="shared" si="46"/>
        <v>0</v>
      </c>
      <c r="M125" s="110">
        <f t="shared" si="46"/>
        <v>0</v>
      </c>
      <c r="N125" s="110">
        <f t="shared" si="46"/>
        <v>0</v>
      </c>
    </row>
    <row r="126" spans="1:14" s="104" customFormat="1" ht="204.75">
      <c r="A126" s="118" t="s">
        <v>146</v>
      </c>
      <c r="B126" s="108" t="s">
        <v>971</v>
      </c>
      <c r="C126" s="108" t="s">
        <v>781</v>
      </c>
      <c r="D126" s="114" t="s">
        <v>145</v>
      </c>
      <c r="E126" s="102" t="s">
        <v>83</v>
      </c>
      <c r="F126" s="110">
        <f>SUM(G126:H126)</f>
        <v>0</v>
      </c>
      <c r="G126" s="110"/>
      <c r="H126" s="110"/>
      <c r="I126" s="110">
        <f>SUM(J126:K126)</f>
        <v>108000</v>
      </c>
      <c r="J126" s="110">
        <v>108000</v>
      </c>
      <c r="K126" s="110"/>
      <c r="L126" s="110">
        <f>SUM(M126:N126)</f>
        <v>0</v>
      </c>
      <c r="M126" s="110"/>
      <c r="N126" s="110"/>
    </row>
    <row r="127" spans="1:14" s="104" customFormat="1" ht="63">
      <c r="A127" s="133" t="s">
        <v>410</v>
      </c>
      <c r="B127" s="108" t="s">
        <v>971</v>
      </c>
      <c r="C127" s="108" t="s">
        <v>781</v>
      </c>
      <c r="D127" s="114" t="s">
        <v>411</v>
      </c>
      <c r="E127" s="102" t="s">
        <v>78</v>
      </c>
      <c r="F127" s="110">
        <f>SUM(G127:H127)</f>
        <v>224</v>
      </c>
      <c r="G127" s="110"/>
      <c r="H127" s="110">
        <v>224</v>
      </c>
      <c r="I127" s="110">
        <f>SUM(J127:K127)</f>
        <v>0</v>
      </c>
      <c r="J127" s="110"/>
      <c r="K127" s="110"/>
      <c r="L127" s="110">
        <f>SUM(M127:N127)</f>
        <v>0</v>
      </c>
      <c r="M127" s="110"/>
      <c r="N127" s="110"/>
    </row>
    <row r="128" spans="1:14" s="104" customFormat="1" ht="31.5">
      <c r="A128" s="90" t="s">
        <v>79</v>
      </c>
      <c r="B128" s="101" t="s">
        <v>971</v>
      </c>
      <c r="C128" s="105">
        <v>12</v>
      </c>
      <c r="D128" s="102"/>
      <c r="E128" s="102"/>
      <c r="F128" s="103">
        <f aca="true" t="shared" si="47" ref="F128:N128">SUM(F129,F137,F143)</f>
        <v>20546.6</v>
      </c>
      <c r="G128" s="103">
        <f t="shared" si="47"/>
        <v>707.4</v>
      </c>
      <c r="H128" s="103">
        <f t="shared" si="47"/>
        <v>19839.2</v>
      </c>
      <c r="I128" s="103">
        <f t="shared" si="47"/>
        <v>22278</v>
      </c>
      <c r="J128" s="103">
        <f t="shared" si="47"/>
        <v>1987.5</v>
      </c>
      <c r="K128" s="103">
        <f t="shared" si="47"/>
        <v>20290.5</v>
      </c>
      <c r="L128" s="103">
        <f t="shared" si="47"/>
        <v>17198</v>
      </c>
      <c r="M128" s="103">
        <f t="shared" si="47"/>
        <v>1480</v>
      </c>
      <c r="N128" s="103">
        <f t="shared" si="47"/>
        <v>15718</v>
      </c>
    </row>
    <row r="129" spans="1:14" s="104" customFormat="1" ht="110.25">
      <c r="A129" s="106" t="s">
        <v>184</v>
      </c>
      <c r="B129" s="108" t="s">
        <v>971</v>
      </c>
      <c r="C129" s="102">
        <v>12</v>
      </c>
      <c r="D129" s="114" t="s">
        <v>1017</v>
      </c>
      <c r="E129" s="102"/>
      <c r="F129" s="110">
        <f>SUM(F130)</f>
        <v>1222</v>
      </c>
      <c r="G129" s="110">
        <f aca="true" t="shared" si="48" ref="G129:N129">G130</f>
        <v>707.4</v>
      </c>
      <c r="H129" s="110">
        <f t="shared" si="48"/>
        <v>514.6</v>
      </c>
      <c r="I129" s="110">
        <f t="shared" si="48"/>
        <v>1200</v>
      </c>
      <c r="J129" s="110">
        <f t="shared" si="48"/>
        <v>1200</v>
      </c>
      <c r="K129" s="110">
        <f t="shared" si="48"/>
        <v>0</v>
      </c>
      <c r="L129" s="110">
        <f t="shared" si="48"/>
        <v>1480</v>
      </c>
      <c r="M129" s="110">
        <f t="shared" si="48"/>
        <v>1480</v>
      </c>
      <c r="N129" s="110">
        <f t="shared" si="48"/>
        <v>0</v>
      </c>
    </row>
    <row r="130" spans="1:14" s="104" customFormat="1" ht="141.75">
      <c r="A130" s="106" t="s">
        <v>177</v>
      </c>
      <c r="B130" s="108" t="s">
        <v>971</v>
      </c>
      <c r="C130" s="102">
        <v>12</v>
      </c>
      <c r="D130" s="114" t="s">
        <v>128</v>
      </c>
      <c r="E130" s="102"/>
      <c r="F130" s="110">
        <f aca="true" t="shared" si="49" ref="F130:N130">SUM(F131,F133,F135)</f>
        <v>1222</v>
      </c>
      <c r="G130" s="110">
        <f t="shared" si="49"/>
        <v>707.4</v>
      </c>
      <c r="H130" s="110">
        <f t="shared" si="49"/>
        <v>514.6</v>
      </c>
      <c r="I130" s="110">
        <f t="shared" si="49"/>
        <v>1200</v>
      </c>
      <c r="J130" s="110">
        <f t="shared" si="49"/>
        <v>1200</v>
      </c>
      <c r="K130" s="110">
        <f t="shared" si="49"/>
        <v>0</v>
      </c>
      <c r="L130" s="110">
        <f t="shared" si="49"/>
        <v>1480</v>
      </c>
      <c r="M130" s="110">
        <f t="shared" si="49"/>
        <v>1480</v>
      </c>
      <c r="N130" s="110">
        <f t="shared" si="49"/>
        <v>0</v>
      </c>
    </row>
    <row r="131" spans="1:14" s="104" customFormat="1" ht="110.25">
      <c r="A131" s="106" t="s">
        <v>129</v>
      </c>
      <c r="B131" s="108" t="s">
        <v>971</v>
      </c>
      <c r="C131" s="102">
        <v>12</v>
      </c>
      <c r="D131" s="114" t="s">
        <v>999</v>
      </c>
      <c r="E131" s="102"/>
      <c r="F131" s="110">
        <f>F132</f>
        <v>346.4</v>
      </c>
      <c r="G131" s="110">
        <f aca="true" t="shared" si="50" ref="G131:N131">G132</f>
        <v>0</v>
      </c>
      <c r="H131" s="110">
        <f t="shared" si="50"/>
        <v>346.4</v>
      </c>
      <c r="I131" s="110">
        <f t="shared" si="50"/>
        <v>0</v>
      </c>
      <c r="J131" s="110">
        <f t="shared" si="50"/>
        <v>0</v>
      </c>
      <c r="K131" s="110">
        <f t="shared" si="50"/>
        <v>0</v>
      </c>
      <c r="L131" s="110">
        <f t="shared" si="50"/>
        <v>0</v>
      </c>
      <c r="M131" s="110">
        <f t="shared" si="50"/>
        <v>0</v>
      </c>
      <c r="N131" s="110">
        <f t="shared" si="50"/>
        <v>0</v>
      </c>
    </row>
    <row r="132" spans="1:14" s="104" customFormat="1" ht="141.75">
      <c r="A132" s="106" t="s">
        <v>124</v>
      </c>
      <c r="B132" s="108" t="s">
        <v>971</v>
      </c>
      <c r="C132" s="102">
        <v>12</v>
      </c>
      <c r="D132" s="116" t="s">
        <v>888</v>
      </c>
      <c r="E132" s="102" t="s">
        <v>940</v>
      </c>
      <c r="F132" s="110">
        <f>SUM(G132:H132)</f>
        <v>346.4</v>
      </c>
      <c r="G132" s="117"/>
      <c r="H132" s="117">
        <v>346.4</v>
      </c>
      <c r="I132" s="110">
        <f>SUM(J132:K132)</f>
        <v>0</v>
      </c>
      <c r="J132" s="117"/>
      <c r="K132" s="117">
        <v>0</v>
      </c>
      <c r="L132" s="110">
        <f>SUM(M132:N132)</f>
        <v>0</v>
      </c>
      <c r="M132" s="117"/>
      <c r="N132" s="117">
        <v>0</v>
      </c>
    </row>
    <row r="133" spans="1:14" s="104" customFormat="1" ht="47.25">
      <c r="A133" s="106" t="s">
        <v>54</v>
      </c>
      <c r="B133" s="108" t="s">
        <v>971</v>
      </c>
      <c r="C133" s="102">
        <v>12</v>
      </c>
      <c r="D133" s="114" t="s">
        <v>51</v>
      </c>
      <c r="E133" s="102"/>
      <c r="F133" s="110">
        <f aca="true" t="shared" si="51" ref="F133:N133">SUM(F134:F134)</f>
        <v>786</v>
      </c>
      <c r="G133" s="110">
        <f t="shared" si="51"/>
        <v>707.4</v>
      </c>
      <c r="H133" s="110">
        <f t="shared" si="51"/>
        <v>78.6</v>
      </c>
      <c r="I133" s="110">
        <f t="shared" si="51"/>
        <v>1200</v>
      </c>
      <c r="J133" s="110">
        <f t="shared" si="51"/>
        <v>1200</v>
      </c>
      <c r="K133" s="110">
        <f t="shared" si="51"/>
        <v>0</v>
      </c>
      <c r="L133" s="110">
        <f t="shared" si="51"/>
        <v>1480</v>
      </c>
      <c r="M133" s="110">
        <f t="shared" si="51"/>
        <v>1480</v>
      </c>
      <c r="N133" s="110">
        <f t="shared" si="51"/>
        <v>0</v>
      </c>
    </row>
    <row r="134" spans="1:14" s="104" customFormat="1" ht="78.75">
      <c r="A134" s="115" t="s">
        <v>322</v>
      </c>
      <c r="B134" s="108" t="s">
        <v>971</v>
      </c>
      <c r="C134" s="102">
        <v>12</v>
      </c>
      <c r="D134" s="102" t="s">
        <v>52</v>
      </c>
      <c r="E134" s="102" t="s">
        <v>940</v>
      </c>
      <c r="F134" s="110">
        <f>SUM(G134:H134)</f>
        <v>786</v>
      </c>
      <c r="G134" s="110">
        <v>707.4</v>
      </c>
      <c r="H134" s="110">
        <v>78.6</v>
      </c>
      <c r="I134" s="110">
        <f>SUM(J134:K134)</f>
        <v>1200</v>
      </c>
      <c r="J134" s="110">
        <v>1200</v>
      </c>
      <c r="K134" s="110"/>
      <c r="L134" s="110">
        <f>SUM(M134:N134)</f>
        <v>1480</v>
      </c>
      <c r="M134" s="110">
        <v>1480</v>
      </c>
      <c r="N134" s="110"/>
    </row>
    <row r="135" spans="1:14" s="104" customFormat="1" ht="63">
      <c r="A135" s="106" t="s">
        <v>55</v>
      </c>
      <c r="B135" s="108" t="s">
        <v>971</v>
      </c>
      <c r="C135" s="102">
        <v>12</v>
      </c>
      <c r="D135" s="114" t="s">
        <v>53</v>
      </c>
      <c r="E135" s="102"/>
      <c r="F135" s="110">
        <f>F136</f>
        <v>89.6</v>
      </c>
      <c r="G135" s="110">
        <f aca="true" t="shared" si="52" ref="G135:N135">G136</f>
        <v>0</v>
      </c>
      <c r="H135" s="110">
        <f t="shared" si="52"/>
        <v>89.6</v>
      </c>
      <c r="I135" s="110">
        <f t="shared" si="52"/>
        <v>0</v>
      </c>
      <c r="J135" s="110">
        <f t="shared" si="52"/>
        <v>0</v>
      </c>
      <c r="K135" s="110">
        <f t="shared" si="52"/>
        <v>0</v>
      </c>
      <c r="L135" s="110">
        <f t="shared" si="52"/>
        <v>0</v>
      </c>
      <c r="M135" s="110">
        <f t="shared" si="52"/>
        <v>0</v>
      </c>
      <c r="N135" s="110">
        <f t="shared" si="52"/>
        <v>0</v>
      </c>
    </row>
    <row r="136" spans="1:14" s="104" customFormat="1" ht="94.5">
      <c r="A136" s="106" t="s">
        <v>57</v>
      </c>
      <c r="B136" s="108" t="s">
        <v>971</v>
      </c>
      <c r="C136" s="102">
        <v>12</v>
      </c>
      <c r="D136" s="102" t="s">
        <v>56</v>
      </c>
      <c r="E136" s="102" t="s">
        <v>940</v>
      </c>
      <c r="F136" s="110">
        <f>SUM(G136:H136)</f>
        <v>89.6</v>
      </c>
      <c r="G136" s="110"/>
      <c r="H136" s="110">
        <v>89.6</v>
      </c>
      <c r="I136" s="110">
        <f>SUM(J136:K136)</f>
        <v>0</v>
      </c>
      <c r="J136" s="110"/>
      <c r="K136" s="110"/>
      <c r="L136" s="110">
        <f>SUM(M136:N136)</f>
        <v>0</v>
      </c>
      <c r="M136" s="110"/>
      <c r="N136" s="110"/>
    </row>
    <row r="137" spans="1:14" s="104" customFormat="1" ht="78.75">
      <c r="A137" s="111" t="s">
        <v>191</v>
      </c>
      <c r="B137" s="108" t="s">
        <v>971</v>
      </c>
      <c r="C137" s="102" t="s">
        <v>80</v>
      </c>
      <c r="D137" s="114" t="s">
        <v>293</v>
      </c>
      <c r="E137" s="162"/>
      <c r="F137" s="110">
        <f>F138</f>
        <v>5206.4</v>
      </c>
      <c r="G137" s="110">
        <f aca="true" t="shared" si="53" ref="G137:N137">G138</f>
        <v>0</v>
      </c>
      <c r="H137" s="110">
        <f t="shared" si="53"/>
        <v>5206.4</v>
      </c>
      <c r="I137" s="110">
        <f t="shared" si="53"/>
        <v>5100</v>
      </c>
      <c r="J137" s="110">
        <f t="shared" si="53"/>
        <v>0</v>
      </c>
      <c r="K137" s="110">
        <f t="shared" si="53"/>
        <v>5100</v>
      </c>
      <c r="L137" s="110">
        <f t="shared" si="53"/>
        <v>0</v>
      </c>
      <c r="M137" s="110">
        <f t="shared" si="53"/>
        <v>0</v>
      </c>
      <c r="N137" s="110">
        <f t="shared" si="53"/>
        <v>0</v>
      </c>
    </row>
    <row r="138" spans="1:14" s="104" customFormat="1" ht="110.25">
      <c r="A138" s="111" t="s">
        <v>178</v>
      </c>
      <c r="B138" s="108" t="s">
        <v>971</v>
      </c>
      <c r="C138" s="102" t="s">
        <v>80</v>
      </c>
      <c r="D138" s="114" t="s">
        <v>59</v>
      </c>
      <c r="E138" s="162"/>
      <c r="F138" s="110">
        <f>SUM(F139,F141)</f>
        <v>5206.4</v>
      </c>
      <c r="G138" s="110">
        <f aca="true" t="shared" si="54" ref="G138:N138">SUM(G139,G141)</f>
        <v>0</v>
      </c>
      <c r="H138" s="110">
        <f t="shared" si="54"/>
        <v>5206.4</v>
      </c>
      <c r="I138" s="110">
        <f t="shared" si="54"/>
        <v>5100</v>
      </c>
      <c r="J138" s="110">
        <f t="shared" si="54"/>
        <v>0</v>
      </c>
      <c r="K138" s="110">
        <f t="shared" si="54"/>
        <v>5100</v>
      </c>
      <c r="L138" s="110">
        <f t="shared" si="54"/>
        <v>0</v>
      </c>
      <c r="M138" s="110">
        <f t="shared" si="54"/>
        <v>0</v>
      </c>
      <c r="N138" s="110">
        <f t="shared" si="54"/>
        <v>0</v>
      </c>
    </row>
    <row r="139" spans="1:14" s="104" customFormat="1" ht="126">
      <c r="A139" s="106" t="s">
        <v>750</v>
      </c>
      <c r="B139" s="108" t="s">
        <v>971</v>
      </c>
      <c r="C139" s="102" t="s">
        <v>80</v>
      </c>
      <c r="D139" s="114" t="s">
        <v>58</v>
      </c>
      <c r="E139" s="162"/>
      <c r="F139" s="110">
        <f>F140</f>
        <v>389.4</v>
      </c>
      <c r="G139" s="110">
        <f aca="true" t="shared" si="55" ref="G139:N139">G140</f>
        <v>0</v>
      </c>
      <c r="H139" s="110">
        <f t="shared" si="55"/>
        <v>389.4</v>
      </c>
      <c r="I139" s="110">
        <f t="shared" si="55"/>
        <v>0</v>
      </c>
      <c r="J139" s="110">
        <f t="shared" si="55"/>
        <v>0</v>
      </c>
      <c r="K139" s="110">
        <f t="shared" si="55"/>
        <v>0</v>
      </c>
      <c r="L139" s="110">
        <f t="shared" si="55"/>
        <v>0</v>
      </c>
      <c r="M139" s="110">
        <f t="shared" si="55"/>
        <v>0</v>
      </c>
      <c r="N139" s="110">
        <f t="shared" si="55"/>
        <v>0</v>
      </c>
    </row>
    <row r="140" spans="1:14" s="104" customFormat="1" ht="94.5">
      <c r="A140" s="106" t="s">
        <v>50</v>
      </c>
      <c r="B140" s="108" t="s">
        <v>971</v>
      </c>
      <c r="C140" s="102" t="s">
        <v>80</v>
      </c>
      <c r="D140" s="116" t="s">
        <v>891</v>
      </c>
      <c r="E140" s="162">
        <v>200</v>
      </c>
      <c r="F140" s="110">
        <f>SUM(G140:H140)</f>
        <v>389.4</v>
      </c>
      <c r="G140" s="110"/>
      <c r="H140" s="110">
        <v>389.4</v>
      </c>
      <c r="I140" s="110">
        <f>SUM(J140:K140)</f>
        <v>0</v>
      </c>
      <c r="J140" s="110"/>
      <c r="K140" s="110">
        <v>0</v>
      </c>
      <c r="L140" s="110">
        <f>SUM(M140:N140)</f>
        <v>0</v>
      </c>
      <c r="M140" s="110"/>
      <c r="N140" s="110">
        <v>0</v>
      </c>
    </row>
    <row r="141" spans="1:14" s="104" customFormat="1" ht="78.75">
      <c r="A141" s="111" t="s">
        <v>297</v>
      </c>
      <c r="B141" s="108" t="s">
        <v>971</v>
      </c>
      <c r="C141" s="102" t="s">
        <v>80</v>
      </c>
      <c r="D141" s="114" t="s">
        <v>295</v>
      </c>
      <c r="E141" s="162"/>
      <c r="F141" s="110">
        <f aca="true" t="shared" si="56" ref="F141:N141">SUM(F142:F142)</f>
        <v>4817</v>
      </c>
      <c r="G141" s="110">
        <f t="shared" si="56"/>
        <v>0</v>
      </c>
      <c r="H141" s="110">
        <f t="shared" si="56"/>
        <v>4817</v>
      </c>
      <c r="I141" s="110">
        <f t="shared" si="56"/>
        <v>5100</v>
      </c>
      <c r="J141" s="110">
        <f t="shared" si="56"/>
        <v>0</v>
      </c>
      <c r="K141" s="110">
        <f t="shared" si="56"/>
        <v>5100</v>
      </c>
      <c r="L141" s="110">
        <f t="shared" si="56"/>
        <v>0</v>
      </c>
      <c r="M141" s="110">
        <f t="shared" si="56"/>
        <v>0</v>
      </c>
      <c r="N141" s="110">
        <f t="shared" si="56"/>
        <v>0</v>
      </c>
    </row>
    <row r="142" spans="1:14" s="104" customFormat="1" ht="110.25">
      <c r="A142" s="111" t="s">
        <v>298</v>
      </c>
      <c r="B142" s="108" t="s">
        <v>971</v>
      </c>
      <c r="C142" s="102" t="s">
        <v>80</v>
      </c>
      <c r="D142" s="116" t="s">
        <v>296</v>
      </c>
      <c r="E142" s="162">
        <v>200</v>
      </c>
      <c r="F142" s="110">
        <f>SUM(G142:H142)</f>
        <v>4817</v>
      </c>
      <c r="G142" s="110"/>
      <c r="H142" s="110">
        <v>4817</v>
      </c>
      <c r="I142" s="110">
        <f>SUM(J142:K142)</f>
        <v>5100</v>
      </c>
      <c r="J142" s="110"/>
      <c r="K142" s="110">
        <v>5100</v>
      </c>
      <c r="L142" s="110">
        <f>SUM(M142:N142)</f>
        <v>0</v>
      </c>
      <c r="M142" s="110"/>
      <c r="N142" s="110">
        <v>0</v>
      </c>
    </row>
    <row r="143" spans="1:14" s="104" customFormat="1" ht="47.25">
      <c r="A143" s="106" t="s">
        <v>103</v>
      </c>
      <c r="B143" s="108" t="s">
        <v>971</v>
      </c>
      <c r="C143" s="102" t="s">
        <v>80</v>
      </c>
      <c r="D143" s="109" t="s">
        <v>101</v>
      </c>
      <c r="E143" s="102"/>
      <c r="F143" s="110">
        <f aca="true" t="shared" si="57" ref="F143:N143">F144</f>
        <v>14118.2</v>
      </c>
      <c r="G143" s="110">
        <f t="shared" si="57"/>
        <v>0</v>
      </c>
      <c r="H143" s="110">
        <f t="shared" si="57"/>
        <v>14118.2</v>
      </c>
      <c r="I143" s="110">
        <f t="shared" si="57"/>
        <v>15978</v>
      </c>
      <c r="J143" s="110">
        <f t="shared" si="57"/>
        <v>787.5</v>
      </c>
      <c r="K143" s="110">
        <f t="shared" si="57"/>
        <v>15190.5</v>
      </c>
      <c r="L143" s="110">
        <f t="shared" si="57"/>
        <v>15718</v>
      </c>
      <c r="M143" s="110">
        <f t="shared" si="57"/>
        <v>0</v>
      </c>
      <c r="N143" s="110">
        <f t="shared" si="57"/>
        <v>15718</v>
      </c>
    </row>
    <row r="144" spans="1:14" s="104" customFormat="1" ht="15.75">
      <c r="A144" s="106" t="s">
        <v>153</v>
      </c>
      <c r="B144" s="108" t="s">
        <v>971</v>
      </c>
      <c r="C144" s="102" t="s">
        <v>80</v>
      </c>
      <c r="D144" s="109" t="s">
        <v>102</v>
      </c>
      <c r="E144" s="102"/>
      <c r="F144" s="110">
        <f>SUM(F145:F151)</f>
        <v>14118.2</v>
      </c>
      <c r="G144" s="110">
        <f aca="true" t="shared" si="58" ref="G144:N144">SUM(G145:G151)</f>
        <v>0</v>
      </c>
      <c r="H144" s="110">
        <f t="shared" si="58"/>
        <v>14118.2</v>
      </c>
      <c r="I144" s="110">
        <f t="shared" si="58"/>
        <v>15978</v>
      </c>
      <c r="J144" s="110">
        <f t="shared" si="58"/>
        <v>787.5</v>
      </c>
      <c r="K144" s="110">
        <f t="shared" si="58"/>
        <v>15190.5</v>
      </c>
      <c r="L144" s="110">
        <f t="shared" si="58"/>
        <v>15718</v>
      </c>
      <c r="M144" s="110">
        <f t="shared" si="58"/>
        <v>0</v>
      </c>
      <c r="N144" s="110">
        <f t="shared" si="58"/>
        <v>15718</v>
      </c>
    </row>
    <row r="145" spans="1:14" s="104" customFormat="1" ht="204.75">
      <c r="A145" s="115" t="s">
        <v>636</v>
      </c>
      <c r="B145" s="108" t="s">
        <v>971</v>
      </c>
      <c r="C145" s="102" t="s">
        <v>80</v>
      </c>
      <c r="D145" s="102" t="s">
        <v>741</v>
      </c>
      <c r="E145" s="102" t="s">
        <v>938</v>
      </c>
      <c r="F145" s="110">
        <f aca="true" t="shared" si="59" ref="F145:F151">SUM(G145:H145)</f>
        <v>10077</v>
      </c>
      <c r="G145" s="110"/>
      <c r="H145" s="110">
        <v>10077</v>
      </c>
      <c r="I145" s="110">
        <f aca="true" t="shared" si="60" ref="I145:I151">SUM(J145:K145)</f>
        <v>15099</v>
      </c>
      <c r="J145" s="110"/>
      <c r="K145" s="110">
        <v>15099</v>
      </c>
      <c r="L145" s="110">
        <f aca="true" t="shared" si="61" ref="L145:L151">SUM(M145:N145)</f>
        <v>15718</v>
      </c>
      <c r="M145" s="110"/>
      <c r="N145" s="110">
        <v>15718</v>
      </c>
    </row>
    <row r="146" spans="1:14" s="104" customFormat="1" ht="126">
      <c r="A146" s="115" t="s">
        <v>108</v>
      </c>
      <c r="B146" s="108" t="s">
        <v>971</v>
      </c>
      <c r="C146" s="102" t="s">
        <v>80</v>
      </c>
      <c r="D146" s="102" t="s">
        <v>741</v>
      </c>
      <c r="E146" s="102" t="s">
        <v>940</v>
      </c>
      <c r="F146" s="110">
        <f t="shared" si="59"/>
        <v>3482.2</v>
      </c>
      <c r="G146" s="110"/>
      <c r="H146" s="110">
        <v>3482.2</v>
      </c>
      <c r="I146" s="110">
        <f t="shared" si="60"/>
        <v>50</v>
      </c>
      <c r="J146" s="110"/>
      <c r="K146" s="110">
        <v>50</v>
      </c>
      <c r="L146" s="110">
        <f t="shared" si="61"/>
        <v>0</v>
      </c>
      <c r="M146" s="110"/>
      <c r="N146" s="110"/>
    </row>
    <row r="147" spans="1:14" s="104" customFormat="1" ht="94.5">
      <c r="A147" s="115" t="s">
        <v>700</v>
      </c>
      <c r="B147" s="108" t="s">
        <v>971</v>
      </c>
      <c r="C147" s="102" t="s">
        <v>80</v>
      </c>
      <c r="D147" s="102" t="s">
        <v>741</v>
      </c>
      <c r="E147" s="102" t="s">
        <v>655</v>
      </c>
      <c r="F147" s="110">
        <f t="shared" si="59"/>
        <v>7.3</v>
      </c>
      <c r="G147" s="110"/>
      <c r="H147" s="110">
        <v>7.3</v>
      </c>
      <c r="I147" s="110">
        <f t="shared" si="60"/>
        <v>0</v>
      </c>
      <c r="J147" s="110"/>
      <c r="K147" s="110"/>
      <c r="L147" s="110">
        <f t="shared" si="61"/>
        <v>0</v>
      </c>
      <c r="M147" s="110"/>
      <c r="N147" s="110"/>
    </row>
    <row r="148" spans="1:14" s="104" customFormat="1" ht="78.75">
      <c r="A148" s="115" t="s">
        <v>966</v>
      </c>
      <c r="B148" s="108" t="s">
        <v>971</v>
      </c>
      <c r="C148" s="102" t="s">
        <v>80</v>
      </c>
      <c r="D148" s="102" t="s">
        <v>135</v>
      </c>
      <c r="E148" s="102" t="s">
        <v>940</v>
      </c>
      <c r="F148" s="110">
        <f t="shared" si="59"/>
        <v>438.7</v>
      </c>
      <c r="G148" s="110"/>
      <c r="H148" s="110">
        <v>438.7</v>
      </c>
      <c r="I148" s="110">
        <f t="shared" si="60"/>
        <v>0</v>
      </c>
      <c r="J148" s="110"/>
      <c r="K148" s="110"/>
      <c r="L148" s="110">
        <f t="shared" si="61"/>
        <v>0</v>
      </c>
      <c r="M148" s="110"/>
      <c r="N148" s="110"/>
    </row>
    <row r="149" spans="1:14" s="104" customFormat="1" ht="126">
      <c r="A149" s="115" t="s">
        <v>139</v>
      </c>
      <c r="B149" s="108" t="s">
        <v>971</v>
      </c>
      <c r="C149" s="102" t="s">
        <v>80</v>
      </c>
      <c r="D149" s="102" t="s">
        <v>404</v>
      </c>
      <c r="E149" s="102" t="s">
        <v>940</v>
      </c>
      <c r="F149" s="110">
        <f t="shared" si="59"/>
        <v>0</v>
      </c>
      <c r="G149" s="110"/>
      <c r="H149" s="110"/>
      <c r="I149" s="110">
        <f t="shared" si="60"/>
        <v>787.5</v>
      </c>
      <c r="J149" s="110">
        <v>787.5</v>
      </c>
      <c r="K149" s="110"/>
      <c r="L149" s="110">
        <f t="shared" si="61"/>
        <v>0</v>
      </c>
      <c r="M149" s="110"/>
      <c r="N149" s="110"/>
    </row>
    <row r="150" spans="1:14" s="104" customFormat="1" ht="126">
      <c r="A150" s="115" t="s">
        <v>422</v>
      </c>
      <c r="B150" s="108" t="s">
        <v>971</v>
      </c>
      <c r="C150" s="102" t="s">
        <v>80</v>
      </c>
      <c r="D150" s="102" t="s">
        <v>140</v>
      </c>
      <c r="E150" s="102" t="s">
        <v>940</v>
      </c>
      <c r="F150" s="110">
        <f t="shared" si="59"/>
        <v>15</v>
      </c>
      <c r="G150" s="110"/>
      <c r="H150" s="110">
        <v>15</v>
      </c>
      <c r="I150" s="110">
        <f t="shared" si="60"/>
        <v>41.5</v>
      </c>
      <c r="J150" s="110"/>
      <c r="K150" s="110">
        <v>41.5</v>
      </c>
      <c r="L150" s="110">
        <f t="shared" si="61"/>
        <v>0</v>
      </c>
      <c r="M150" s="110"/>
      <c r="N150" s="110"/>
    </row>
    <row r="151" spans="1:14" s="104" customFormat="1" ht="94.5">
      <c r="A151" s="115" t="s">
        <v>150</v>
      </c>
      <c r="B151" s="108" t="s">
        <v>971</v>
      </c>
      <c r="C151" s="102" t="s">
        <v>80</v>
      </c>
      <c r="D151" s="102" t="s">
        <v>140</v>
      </c>
      <c r="E151" s="102" t="s">
        <v>78</v>
      </c>
      <c r="F151" s="110">
        <f t="shared" si="59"/>
        <v>98</v>
      </c>
      <c r="G151" s="110"/>
      <c r="H151" s="110">
        <v>98</v>
      </c>
      <c r="I151" s="110">
        <f t="shared" si="60"/>
        <v>0</v>
      </c>
      <c r="J151" s="110"/>
      <c r="K151" s="110"/>
      <c r="L151" s="110">
        <f t="shared" si="61"/>
        <v>0</v>
      </c>
      <c r="M151" s="110"/>
      <c r="N151" s="110"/>
    </row>
    <row r="152" spans="1:14" s="104" customFormat="1" ht="31.5">
      <c r="A152" s="90" t="s">
        <v>81</v>
      </c>
      <c r="B152" s="101" t="s">
        <v>978</v>
      </c>
      <c r="C152" s="102"/>
      <c r="D152" s="102"/>
      <c r="E152" s="102"/>
      <c r="F152" s="103">
        <f aca="true" t="shared" si="62" ref="F152:N152">SUM(F153,F158,F168)</f>
        <v>23217.199999999997</v>
      </c>
      <c r="G152" s="103">
        <f t="shared" si="62"/>
        <v>14792.599999999999</v>
      </c>
      <c r="H152" s="103">
        <f t="shared" si="62"/>
        <v>8424.6</v>
      </c>
      <c r="I152" s="103">
        <f t="shared" si="62"/>
        <v>12316</v>
      </c>
      <c r="J152" s="103">
        <f t="shared" si="62"/>
        <v>5081</v>
      </c>
      <c r="K152" s="103">
        <f t="shared" si="62"/>
        <v>7235</v>
      </c>
      <c r="L152" s="103">
        <f t="shared" si="62"/>
        <v>10300</v>
      </c>
      <c r="M152" s="103">
        <f t="shared" si="62"/>
        <v>5153</v>
      </c>
      <c r="N152" s="103">
        <f t="shared" si="62"/>
        <v>5147</v>
      </c>
    </row>
    <row r="153" spans="1:14" s="104" customFormat="1" ht="15.75">
      <c r="A153" s="90" t="s">
        <v>742</v>
      </c>
      <c r="B153" s="101" t="s">
        <v>978</v>
      </c>
      <c r="C153" s="101" t="s">
        <v>970</v>
      </c>
      <c r="D153" s="134"/>
      <c r="E153" s="105"/>
      <c r="F153" s="103">
        <f>F154</f>
        <v>86.8</v>
      </c>
      <c r="G153" s="103">
        <f aca="true" t="shared" si="63" ref="G153:N156">G154</f>
        <v>0</v>
      </c>
      <c r="H153" s="103">
        <f t="shared" si="63"/>
        <v>86.8</v>
      </c>
      <c r="I153" s="103">
        <f>I154</f>
        <v>0</v>
      </c>
      <c r="J153" s="103">
        <f t="shared" si="63"/>
        <v>0</v>
      </c>
      <c r="K153" s="103">
        <f t="shared" si="63"/>
        <v>0</v>
      </c>
      <c r="L153" s="103">
        <f>L154</f>
        <v>0</v>
      </c>
      <c r="M153" s="103">
        <f t="shared" si="63"/>
        <v>0</v>
      </c>
      <c r="N153" s="103">
        <f t="shared" si="63"/>
        <v>0</v>
      </c>
    </row>
    <row r="154" spans="1:14" s="104" customFormat="1" ht="110.25">
      <c r="A154" s="90" t="s">
        <v>193</v>
      </c>
      <c r="B154" s="108" t="s">
        <v>978</v>
      </c>
      <c r="C154" s="108" t="s">
        <v>970</v>
      </c>
      <c r="D154" s="109" t="s">
        <v>484</v>
      </c>
      <c r="E154" s="102"/>
      <c r="F154" s="110">
        <f>F155</f>
        <v>86.8</v>
      </c>
      <c r="G154" s="110">
        <f t="shared" si="63"/>
        <v>0</v>
      </c>
      <c r="H154" s="110">
        <f t="shared" si="63"/>
        <v>86.8</v>
      </c>
      <c r="I154" s="110">
        <f>I155</f>
        <v>0</v>
      </c>
      <c r="J154" s="110">
        <f t="shared" si="63"/>
        <v>0</v>
      </c>
      <c r="K154" s="110">
        <f t="shared" si="63"/>
        <v>0</v>
      </c>
      <c r="L154" s="110">
        <f>L155</f>
        <v>0</v>
      </c>
      <c r="M154" s="110">
        <f t="shared" si="63"/>
        <v>0</v>
      </c>
      <c r="N154" s="110">
        <f t="shared" si="63"/>
        <v>0</v>
      </c>
    </row>
    <row r="155" spans="1:14" s="104" customFormat="1" ht="157.5">
      <c r="A155" s="106" t="s">
        <v>192</v>
      </c>
      <c r="B155" s="108" t="s">
        <v>978</v>
      </c>
      <c r="C155" s="108" t="s">
        <v>970</v>
      </c>
      <c r="D155" s="135" t="s">
        <v>485</v>
      </c>
      <c r="E155" s="102"/>
      <c r="F155" s="110">
        <f>F156</f>
        <v>86.8</v>
      </c>
      <c r="G155" s="110">
        <f t="shared" si="63"/>
        <v>0</v>
      </c>
      <c r="H155" s="110">
        <f t="shared" si="63"/>
        <v>86.8</v>
      </c>
      <c r="I155" s="110">
        <f>I156</f>
        <v>0</v>
      </c>
      <c r="J155" s="110">
        <f t="shared" si="63"/>
        <v>0</v>
      </c>
      <c r="K155" s="110">
        <f t="shared" si="63"/>
        <v>0</v>
      </c>
      <c r="L155" s="110">
        <f>L156</f>
        <v>0</v>
      </c>
      <c r="M155" s="110">
        <f t="shared" si="63"/>
        <v>0</v>
      </c>
      <c r="N155" s="110">
        <f t="shared" si="63"/>
        <v>0</v>
      </c>
    </row>
    <row r="156" spans="1:14" s="104" customFormat="1" ht="63">
      <c r="A156" s="106" t="s">
        <v>743</v>
      </c>
      <c r="B156" s="108" t="s">
        <v>978</v>
      </c>
      <c r="C156" s="108" t="s">
        <v>970</v>
      </c>
      <c r="D156" s="135" t="s">
        <v>486</v>
      </c>
      <c r="E156" s="102"/>
      <c r="F156" s="110">
        <f>F157</f>
        <v>86.8</v>
      </c>
      <c r="G156" s="110">
        <f t="shared" si="63"/>
        <v>0</v>
      </c>
      <c r="H156" s="110">
        <f t="shared" si="63"/>
        <v>86.8</v>
      </c>
      <c r="I156" s="110">
        <f>I157</f>
        <v>0</v>
      </c>
      <c r="J156" s="110">
        <f t="shared" si="63"/>
        <v>0</v>
      </c>
      <c r="K156" s="110">
        <f t="shared" si="63"/>
        <v>0</v>
      </c>
      <c r="L156" s="110">
        <f>L157</f>
        <v>0</v>
      </c>
      <c r="M156" s="110">
        <f t="shared" si="63"/>
        <v>0</v>
      </c>
      <c r="N156" s="110">
        <f t="shared" si="63"/>
        <v>0</v>
      </c>
    </row>
    <row r="157" spans="1:14" s="104" customFormat="1" ht="78.75">
      <c r="A157" s="106" t="s">
        <v>483</v>
      </c>
      <c r="B157" s="108" t="s">
        <v>978</v>
      </c>
      <c r="C157" s="108" t="s">
        <v>970</v>
      </c>
      <c r="D157" s="135" t="s">
        <v>487</v>
      </c>
      <c r="E157" s="102" t="s">
        <v>940</v>
      </c>
      <c r="F157" s="110">
        <f>SUM(G157:H157)</f>
        <v>86.8</v>
      </c>
      <c r="G157" s="110"/>
      <c r="H157" s="110">
        <v>86.8</v>
      </c>
      <c r="I157" s="110">
        <f>SUM(J157:K157)</f>
        <v>0</v>
      </c>
      <c r="J157" s="110"/>
      <c r="K157" s="110"/>
      <c r="L157" s="110">
        <f>SUM(M157:N157)</f>
        <v>0</v>
      </c>
      <c r="M157" s="110"/>
      <c r="N157" s="110"/>
    </row>
    <row r="158" spans="1:14" s="104" customFormat="1" ht="15.75">
      <c r="A158" s="90" t="s">
        <v>82</v>
      </c>
      <c r="B158" s="101" t="s">
        <v>978</v>
      </c>
      <c r="C158" s="101" t="s">
        <v>979</v>
      </c>
      <c r="D158" s="105"/>
      <c r="E158" s="105"/>
      <c r="F158" s="103">
        <f>SUM(F159,F165)</f>
        <v>10072.8</v>
      </c>
      <c r="G158" s="103">
        <f aca="true" t="shared" si="64" ref="G158:N158">SUM(G159,G165)</f>
        <v>6795</v>
      </c>
      <c r="H158" s="103">
        <f t="shared" si="64"/>
        <v>3277.8</v>
      </c>
      <c r="I158" s="103">
        <f t="shared" si="64"/>
        <v>0</v>
      </c>
      <c r="J158" s="103">
        <f t="shared" si="64"/>
        <v>0</v>
      </c>
      <c r="K158" s="103">
        <f t="shared" si="64"/>
        <v>0</v>
      </c>
      <c r="L158" s="103">
        <f t="shared" si="64"/>
        <v>0</v>
      </c>
      <c r="M158" s="103">
        <f t="shared" si="64"/>
        <v>0</v>
      </c>
      <c r="N158" s="103">
        <f t="shared" si="64"/>
        <v>0</v>
      </c>
    </row>
    <row r="159" spans="1:14" s="104" customFormat="1" ht="110.25">
      <c r="A159" s="111" t="s">
        <v>193</v>
      </c>
      <c r="B159" s="108" t="s">
        <v>978</v>
      </c>
      <c r="C159" s="108" t="s">
        <v>979</v>
      </c>
      <c r="D159" s="109" t="s">
        <v>307</v>
      </c>
      <c r="E159" s="105"/>
      <c r="F159" s="110">
        <f>SUM(F160,)</f>
        <v>9739.5</v>
      </c>
      <c r="G159" s="110">
        <f aca="true" t="shared" si="65" ref="G159:N159">SUM(G160,)</f>
        <v>6795</v>
      </c>
      <c r="H159" s="110">
        <f t="shared" si="65"/>
        <v>2944.5</v>
      </c>
      <c r="I159" s="110">
        <f t="shared" si="65"/>
        <v>0</v>
      </c>
      <c r="J159" s="110">
        <f t="shared" si="65"/>
        <v>0</v>
      </c>
      <c r="K159" s="110">
        <f t="shared" si="65"/>
        <v>0</v>
      </c>
      <c r="L159" s="110">
        <f t="shared" si="65"/>
        <v>0</v>
      </c>
      <c r="M159" s="110">
        <f t="shared" si="65"/>
        <v>0</v>
      </c>
      <c r="N159" s="110">
        <f t="shared" si="65"/>
        <v>0</v>
      </c>
    </row>
    <row r="160" spans="1:14" s="104" customFormat="1" ht="189">
      <c r="A160" s="118" t="s">
        <v>223</v>
      </c>
      <c r="B160" s="108" t="s">
        <v>978</v>
      </c>
      <c r="C160" s="108" t="s">
        <v>979</v>
      </c>
      <c r="D160" s="109" t="s">
        <v>308</v>
      </c>
      <c r="E160" s="105"/>
      <c r="F160" s="110">
        <f>F161</f>
        <v>9739.5</v>
      </c>
      <c r="G160" s="110">
        <f aca="true" t="shared" si="66" ref="G160:N160">G161</f>
        <v>6795</v>
      </c>
      <c r="H160" s="110">
        <f t="shared" si="66"/>
        <v>2944.5</v>
      </c>
      <c r="I160" s="110">
        <f t="shared" si="66"/>
        <v>0</v>
      </c>
      <c r="J160" s="110">
        <f t="shared" si="66"/>
        <v>0</v>
      </c>
      <c r="K160" s="110">
        <f t="shared" si="66"/>
        <v>0</v>
      </c>
      <c r="L160" s="110">
        <f t="shared" si="66"/>
        <v>0</v>
      </c>
      <c r="M160" s="110">
        <f t="shared" si="66"/>
        <v>0</v>
      </c>
      <c r="N160" s="110">
        <f t="shared" si="66"/>
        <v>0</v>
      </c>
    </row>
    <row r="161" spans="1:14" s="104" customFormat="1" ht="63">
      <c r="A161" s="118" t="s">
        <v>70</v>
      </c>
      <c r="B161" s="108" t="s">
        <v>978</v>
      </c>
      <c r="C161" s="108" t="s">
        <v>979</v>
      </c>
      <c r="D161" s="109" t="s">
        <v>309</v>
      </c>
      <c r="E161" s="105"/>
      <c r="F161" s="110">
        <f>SUM(F162:F164)</f>
        <v>9739.5</v>
      </c>
      <c r="G161" s="110">
        <f aca="true" t="shared" si="67" ref="G161:N161">SUM(G162:G164)</f>
        <v>6795</v>
      </c>
      <c r="H161" s="110">
        <f t="shared" si="67"/>
        <v>2944.5</v>
      </c>
      <c r="I161" s="110">
        <f t="shared" si="67"/>
        <v>0</v>
      </c>
      <c r="J161" s="110">
        <f t="shared" si="67"/>
        <v>0</v>
      </c>
      <c r="K161" s="110">
        <f t="shared" si="67"/>
        <v>0</v>
      </c>
      <c r="L161" s="110">
        <f t="shared" si="67"/>
        <v>0</v>
      </c>
      <c r="M161" s="110">
        <f t="shared" si="67"/>
        <v>0</v>
      </c>
      <c r="N161" s="110">
        <f t="shared" si="67"/>
        <v>0</v>
      </c>
    </row>
    <row r="162" spans="1:14" s="104" customFormat="1" ht="110.25">
      <c r="A162" s="118" t="s">
        <v>523</v>
      </c>
      <c r="B162" s="108" t="s">
        <v>978</v>
      </c>
      <c r="C162" s="108" t="s">
        <v>979</v>
      </c>
      <c r="D162" s="102" t="s">
        <v>488</v>
      </c>
      <c r="E162" s="102" t="s">
        <v>83</v>
      </c>
      <c r="F162" s="110">
        <f>SUM(G162:H162)</f>
        <v>2944.5</v>
      </c>
      <c r="G162" s="110"/>
      <c r="H162" s="110">
        <v>2944.5</v>
      </c>
      <c r="I162" s="110">
        <f>SUM(J162:K162)</f>
        <v>0</v>
      </c>
      <c r="J162" s="110"/>
      <c r="K162" s="110"/>
      <c r="L162" s="110">
        <f>SUM(M162:N162)</f>
        <v>0</v>
      </c>
      <c r="M162" s="110"/>
      <c r="N162" s="110"/>
    </row>
    <row r="163" spans="1:14" s="104" customFormat="1" ht="78.75">
      <c r="A163" s="118" t="s">
        <v>137</v>
      </c>
      <c r="B163" s="108" t="s">
        <v>978</v>
      </c>
      <c r="C163" s="108" t="s">
        <v>979</v>
      </c>
      <c r="D163" s="102" t="s">
        <v>488</v>
      </c>
      <c r="E163" s="102" t="s">
        <v>940</v>
      </c>
      <c r="F163" s="110">
        <f>SUM(G163:H163)</f>
        <v>0</v>
      </c>
      <c r="G163" s="110"/>
      <c r="H163" s="110">
        <v>0</v>
      </c>
      <c r="I163" s="110">
        <f>SUM(J163:K163)</f>
        <v>0</v>
      </c>
      <c r="J163" s="110"/>
      <c r="K163" s="110"/>
      <c r="L163" s="110">
        <f>SUM(M163:N163)</f>
        <v>0</v>
      </c>
      <c r="M163" s="110"/>
      <c r="N163" s="110"/>
    </row>
    <row r="164" spans="1:14" s="104" customFormat="1" ht="47.25">
      <c r="A164" s="118" t="s">
        <v>463</v>
      </c>
      <c r="B164" s="108" t="s">
        <v>978</v>
      </c>
      <c r="C164" s="108" t="s">
        <v>979</v>
      </c>
      <c r="D164" s="102" t="s">
        <v>462</v>
      </c>
      <c r="E164" s="102" t="s">
        <v>83</v>
      </c>
      <c r="F164" s="110">
        <f>SUM(G164:H164)</f>
        <v>6795</v>
      </c>
      <c r="G164" s="110">
        <v>6795</v>
      </c>
      <c r="H164" s="110"/>
      <c r="I164" s="110">
        <f>SUM(J164:K164)</f>
        <v>0</v>
      </c>
      <c r="J164" s="110"/>
      <c r="K164" s="110"/>
      <c r="L164" s="110">
        <f>SUM(M164:N164)</f>
        <v>0</v>
      </c>
      <c r="M164" s="110"/>
      <c r="N164" s="110"/>
    </row>
    <row r="165" spans="1:14" s="104" customFormat="1" ht="15.75">
      <c r="A165" s="106" t="s">
        <v>153</v>
      </c>
      <c r="B165" s="108" t="s">
        <v>978</v>
      </c>
      <c r="C165" s="108" t="s">
        <v>979</v>
      </c>
      <c r="D165" s="109" t="s">
        <v>101</v>
      </c>
      <c r="E165" s="102"/>
      <c r="F165" s="110">
        <f>F166</f>
        <v>333.3</v>
      </c>
      <c r="G165" s="110">
        <f aca="true" t="shared" si="68" ref="G165:N166">G166</f>
        <v>0</v>
      </c>
      <c r="H165" s="110">
        <f t="shared" si="68"/>
        <v>333.3</v>
      </c>
      <c r="I165" s="110">
        <f t="shared" si="68"/>
        <v>0</v>
      </c>
      <c r="J165" s="110">
        <f t="shared" si="68"/>
        <v>0</v>
      </c>
      <c r="K165" s="110">
        <f t="shared" si="68"/>
        <v>0</v>
      </c>
      <c r="L165" s="110">
        <f t="shared" si="68"/>
        <v>0</v>
      </c>
      <c r="M165" s="110">
        <f t="shared" si="68"/>
        <v>0</v>
      </c>
      <c r="N165" s="110">
        <f t="shared" si="68"/>
        <v>0</v>
      </c>
    </row>
    <row r="166" spans="1:14" s="104" customFormat="1" ht="31.5">
      <c r="A166" s="106" t="s">
        <v>104</v>
      </c>
      <c r="B166" s="108" t="s">
        <v>978</v>
      </c>
      <c r="C166" s="108" t="s">
        <v>979</v>
      </c>
      <c r="D166" s="109" t="s">
        <v>102</v>
      </c>
      <c r="E166" s="102"/>
      <c r="F166" s="110">
        <f>F167</f>
        <v>333.3</v>
      </c>
      <c r="G166" s="110">
        <f t="shared" si="68"/>
        <v>0</v>
      </c>
      <c r="H166" s="110">
        <f t="shared" si="68"/>
        <v>333.3</v>
      </c>
      <c r="I166" s="110">
        <f t="shared" si="68"/>
        <v>0</v>
      </c>
      <c r="J166" s="110">
        <f t="shared" si="68"/>
        <v>0</v>
      </c>
      <c r="K166" s="110">
        <f t="shared" si="68"/>
        <v>0</v>
      </c>
      <c r="L166" s="110">
        <f t="shared" si="68"/>
        <v>0</v>
      </c>
      <c r="M166" s="110">
        <f t="shared" si="68"/>
        <v>0</v>
      </c>
      <c r="N166" s="110">
        <f t="shared" si="68"/>
        <v>0</v>
      </c>
    </row>
    <row r="167" spans="1:14" s="104" customFormat="1" ht="94.5">
      <c r="A167" s="118" t="s">
        <v>348</v>
      </c>
      <c r="B167" s="108" t="s">
        <v>978</v>
      </c>
      <c r="C167" s="108" t="s">
        <v>979</v>
      </c>
      <c r="D167" s="102" t="s">
        <v>346</v>
      </c>
      <c r="E167" s="102" t="s">
        <v>940</v>
      </c>
      <c r="F167" s="110">
        <f>SUM(G167:H167)</f>
        <v>333.3</v>
      </c>
      <c r="G167" s="110"/>
      <c r="H167" s="110">
        <v>333.3</v>
      </c>
      <c r="I167" s="110">
        <f>SUM(J167:K167)</f>
        <v>0</v>
      </c>
      <c r="J167" s="110"/>
      <c r="K167" s="110"/>
      <c r="L167" s="110">
        <f>SUM(M167:N167)</f>
        <v>0</v>
      </c>
      <c r="M167" s="110"/>
      <c r="N167" s="110"/>
    </row>
    <row r="168" spans="1:14" s="104" customFormat="1" ht="15.75">
      <c r="A168" s="90" t="s">
        <v>665</v>
      </c>
      <c r="B168" s="101" t="s">
        <v>978</v>
      </c>
      <c r="C168" s="101" t="s">
        <v>780</v>
      </c>
      <c r="D168" s="102"/>
      <c r="E168" s="102"/>
      <c r="F168" s="103">
        <f aca="true" t="shared" si="69" ref="F168:N168">SUM(F169,F176,F187,F183)</f>
        <v>13057.6</v>
      </c>
      <c r="G168" s="103">
        <f t="shared" si="69"/>
        <v>7997.599999999999</v>
      </c>
      <c r="H168" s="103">
        <f t="shared" si="69"/>
        <v>5060</v>
      </c>
      <c r="I168" s="103">
        <f t="shared" si="69"/>
        <v>12316</v>
      </c>
      <c r="J168" s="103">
        <f t="shared" si="69"/>
        <v>5081</v>
      </c>
      <c r="K168" s="103">
        <f t="shared" si="69"/>
        <v>7235</v>
      </c>
      <c r="L168" s="103">
        <f t="shared" si="69"/>
        <v>10300</v>
      </c>
      <c r="M168" s="103">
        <f t="shared" si="69"/>
        <v>5153</v>
      </c>
      <c r="N168" s="103">
        <f t="shared" si="69"/>
        <v>5147</v>
      </c>
    </row>
    <row r="169" spans="1:14" s="104" customFormat="1" ht="110.25">
      <c r="A169" s="111" t="s">
        <v>193</v>
      </c>
      <c r="B169" s="108" t="s">
        <v>978</v>
      </c>
      <c r="C169" s="108" t="s">
        <v>780</v>
      </c>
      <c r="D169" s="142" t="s">
        <v>1021</v>
      </c>
      <c r="E169" s="102"/>
      <c r="F169" s="110">
        <f aca="true" t="shared" si="70" ref="F169:N169">F170</f>
        <v>9543</v>
      </c>
      <c r="G169" s="110">
        <f t="shared" si="70"/>
        <v>4774</v>
      </c>
      <c r="H169" s="110">
        <f t="shared" si="70"/>
        <v>4769</v>
      </c>
      <c r="I169" s="110">
        <f t="shared" si="70"/>
        <v>9906</v>
      </c>
      <c r="J169" s="110">
        <f t="shared" si="70"/>
        <v>4956</v>
      </c>
      <c r="K169" s="110">
        <f t="shared" si="70"/>
        <v>4950</v>
      </c>
      <c r="L169" s="110">
        <f t="shared" si="70"/>
        <v>10300</v>
      </c>
      <c r="M169" s="110">
        <f t="shared" si="70"/>
        <v>5153</v>
      </c>
      <c r="N169" s="110">
        <f t="shared" si="70"/>
        <v>5147</v>
      </c>
    </row>
    <row r="170" spans="1:14" s="104" customFormat="1" ht="189">
      <c r="A170" s="118" t="s">
        <v>194</v>
      </c>
      <c r="B170" s="108" t="s">
        <v>978</v>
      </c>
      <c r="C170" s="108" t="s">
        <v>780</v>
      </c>
      <c r="D170" s="136" t="s">
        <v>308</v>
      </c>
      <c r="E170" s="102"/>
      <c r="F170" s="110">
        <f>SUM(F171,F174)</f>
        <v>9543</v>
      </c>
      <c r="G170" s="110">
        <f aca="true" t="shared" si="71" ref="G170:N170">SUM(G171,G174)</f>
        <v>4774</v>
      </c>
      <c r="H170" s="110">
        <f t="shared" si="71"/>
        <v>4769</v>
      </c>
      <c r="I170" s="110">
        <f t="shared" si="71"/>
        <v>9906</v>
      </c>
      <c r="J170" s="110">
        <f t="shared" si="71"/>
        <v>4956</v>
      </c>
      <c r="K170" s="110">
        <f t="shared" si="71"/>
        <v>4950</v>
      </c>
      <c r="L170" s="110">
        <f t="shared" si="71"/>
        <v>10300</v>
      </c>
      <c r="M170" s="110">
        <f t="shared" si="71"/>
        <v>5153</v>
      </c>
      <c r="N170" s="110">
        <f t="shared" si="71"/>
        <v>5147</v>
      </c>
    </row>
    <row r="171" spans="1:14" s="104" customFormat="1" ht="63">
      <c r="A171" s="118" t="s">
        <v>71</v>
      </c>
      <c r="B171" s="108" t="s">
        <v>978</v>
      </c>
      <c r="C171" s="108" t="s">
        <v>780</v>
      </c>
      <c r="D171" s="136" t="s">
        <v>72</v>
      </c>
      <c r="E171" s="102"/>
      <c r="F171" s="110">
        <f aca="true" t="shared" si="72" ref="F171:N171">SUM(F172:F173)</f>
        <v>9537</v>
      </c>
      <c r="G171" s="110">
        <f t="shared" si="72"/>
        <v>4768</v>
      </c>
      <c r="H171" s="110">
        <f t="shared" si="72"/>
        <v>4769</v>
      </c>
      <c r="I171" s="110">
        <f t="shared" si="72"/>
        <v>9900</v>
      </c>
      <c r="J171" s="110">
        <f t="shared" si="72"/>
        <v>4950</v>
      </c>
      <c r="K171" s="110">
        <f t="shared" si="72"/>
        <v>4950</v>
      </c>
      <c r="L171" s="110">
        <f t="shared" si="72"/>
        <v>10294</v>
      </c>
      <c r="M171" s="110">
        <f t="shared" si="72"/>
        <v>5147</v>
      </c>
      <c r="N171" s="110">
        <f t="shared" si="72"/>
        <v>5147</v>
      </c>
    </row>
    <row r="172" spans="1:14" s="104" customFormat="1" ht="78.75">
      <c r="A172" s="118" t="s">
        <v>73</v>
      </c>
      <c r="B172" s="108" t="s">
        <v>978</v>
      </c>
      <c r="C172" s="108" t="s">
        <v>780</v>
      </c>
      <c r="D172" s="137" t="s">
        <v>473</v>
      </c>
      <c r="E172" s="102" t="s">
        <v>940</v>
      </c>
      <c r="F172" s="110">
        <f>SUM(G172:H172)</f>
        <v>4769</v>
      </c>
      <c r="G172" s="110">
        <v>0</v>
      </c>
      <c r="H172" s="110">
        <v>4769</v>
      </c>
      <c r="I172" s="110">
        <f>SUM(J172:K172)</f>
        <v>4950</v>
      </c>
      <c r="J172" s="110">
        <v>0</v>
      </c>
      <c r="K172" s="110">
        <v>4950</v>
      </c>
      <c r="L172" s="110">
        <f>SUM(M172:N172)</f>
        <v>5147</v>
      </c>
      <c r="M172" s="110">
        <v>0</v>
      </c>
      <c r="N172" s="110">
        <v>5147</v>
      </c>
    </row>
    <row r="173" spans="1:14" s="104" customFormat="1" ht="94.5">
      <c r="A173" s="118" t="s">
        <v>431</v>
      </c>
      <c r="B173" s="108" t="s">
        <v>978</v>
      </c>
      <c r="C173" s="108" t="s">
        <v>780</v>
      </c>
      <c r="D173" s="137" t="s">
        <v>901</v>
      </c>
      <c r="E173" s="102" t="s">
        <v>940</v>
      </c>
      <c r="F173" s="110">
        <f>SUM(G173:H173)</f>
        <v>4768</v>
      </c>
      <c r="G173" s="110">
        <v>4768</v>
      </c>
      <c r="H173" s="110">
        <v>0</v>
      </c>
      <c r="I173" s="110">
        <f>SUM(J173:K173)</f>
        <v>4950</v>
      </c>
      <c r="J173" s="110">
        <v>4950</v>
      </c>
      <c r="K173" s="110">
        <v>0</v>
      </c>
      <c r="L173" s="110">
        <f>SUM(M173:N173)</f>
        <v>5147</v>
      </c>
      <c r="M173" s="110">
        <v>5147</v>
      </c>
      <c r="N173" s="110">
        <v>0</v>
      </c>
    </row>
    <row r="174" spans="1:14" s="104" customFormat="1" ht="78.75">
      <c r="A174" s="118" t="s">
        <v>778</v>
      </c>
      <c r="B174" s="108" t="s">
        <v>978</v>
      </c>
      <c r="C174" s="108" t="s">
        <v>780</v>
      </c>
      <c r="D174" s="167" t="s">
        <v>777</v>
      </c>
      <c r="E174" s="102"/>
      <c r="F174" s="110">
        <f aca="true" t="shared" si="73" ref="F174:N174">F175</f>
        <v>6</v>
      </c>
      <c r="G174" s="110">
        <f t="shared" si="73"/>
        <v>6</v>
      </c>
      <c r="H174" s="110">
        <f t="shared" si="73"/>
        <v>0</v>
      </c>
      <c r="I174" s="110">
        <f t="shared" si="73"/>
        <v>6</v>
      </c>
      <c r="J174" s="110">
        <f t="shared" si="73"/>
        <v>6</v>
      </c>
      <c r="K174" s="110">
        <f t="shared" si="73"/>
        <v>0</v>
      </c>
      <c r="L174" s="110">
        <f t="shared" si="73"/>
        <v>6</v>
      </c>
      <c r="M174" s="110">
        <f t="shared" si="73"/>
        <v>6</v>
      </c>
      <c r="N174" s="110">
        <f t="shared" si="73"/>
        <v>0</v>
      </c>
    </row>
    <row r="175" spans="1:14" s="104" customFormat="1" ht="110.25">
      <c r="A175" s="106" t="s">
        <v>779</v>
      </c>
      <c r="B175" s="108" t="s">
        <v>978</v>
      </c>
      <c r="C175" s="108" t="s">
        <v>780</v>
      </c>
      <c r="D175" s="139" t="s">
        <v>849</v>
      </c>
      <c r="E175" s="102" t="s">
        <v>940</v>
      </c>
      <c r="F175" s="110">
        <f>SUM(G175:H175)</f>
        <v>6</v>
      </c>
      <c r="G175" s="117">
        <v>6</v>
      </c>
      <c r="H175" s="117"/>
      <c r="I175" s="110">
        <f>SUM(J175:K175)</f>
        <v>6</v>
      </c>
      <c r="J175" s="117">
        <v>6</v>
      </c>
      <c r="K175" s="117"/>
      <c r="L175" s="110">
        <f>SUM(M175:N175)</f>
        <v>6</v>
      </c>
      <c r="M175" s="117">
        <v>6</v>
      </c>
      <c r="N175" s="117"/>
    </row>
    <row r="176" spans="1:14" s="104" customFormat="1" ht="78.75">
      <c r="A176" s="111" t="s">
        <v>195</v>
      </c>
      <c r="B176" s="108" t="s">
        <v>978</v>
      </c>
      <c r="C176" s="108" t="s">
        <v>780</v>
      </c>
      <c r="D176" s="136">
        <v>12</v>
      </c>
      <c r="E176" s="102"/>
      <c r="F176" s="110">
        <f>F177</f>
        <v>2313.4</v>
      </c>
      <c r="G176" s="110">
        <f aca="true" t="shared" si="74" ref="G176:N178">G177</f>
        <v>2022.4</v>
      </c>
      <c r="H176" s="110">
        <f t="shared" si="74"/>
        <v>291</v>
      </c>
      <c r="I176" s="110">
        <f t="shared" si="74"/>
        <v>2410</v>
      </c>
      <c r="J176" s="110">
        <f t="shared" si="74"/>
        <v>125</v>
      </c>
      <c r="K176" s="110">
        <f t="shared" si="74"/>
        <v>2285</v>
      </c>
      <c r="L176" s="110">
        <f t="shared" si="74"/>
        <v>0</v>
      </c>
      <c r="M176" s="110">
        <f t="shared" si="74"/>
        <v>0</v>
      </c>
      <c r="N176" s="110">
        <f t="shared" si="74"/>
        <v>0</v>
      </c>
    </row>
    <row r="177" spans="1:14" s="104" customFormat="1" ht="78.75">
      <c r="A177" s="111" t="s">
        <v>517</v>
      </c>
      <c r="B177" s="108" t="s">
        <v>978</v>
      </c>
      <c r="C177" s="108" t="s">
        <v>780</v>
      </c>
      <c r="D177" s="136" t="s">
        <v>516</v>
      </c>
      <c r="E177" s="102"/>
      <c r="F177" s="110">
        <f>SUM(F178+F180)</f>
        <v>2313.4</v>
      </c>
      <c r="G177" s="110">
        <f aca="true" t="shared" si="75" ref="G177:N177">SUM(G178+G180)</f>
        <v>2022.4</v>
      </c>
      <c r="H177" s="110">
        <f t="shared" si="75"/>
        <v>291</v>
      </c>
      <c r="I177" s="110">
        <f t="shared" si="75"/>
        <v>2410</v>
      </c>
      <c r="J177" s="110">
        <f t="shared" si="75"/>
        <v>125</v>
      </c>
      <c r="K177" s="110">
        <f t="shared" si="75"/>
        <v>2285</v>
      </c>
      <c r="L177" s="110">
        <f t="shared" si="75"/>
        <v>0</v>
      </c>
      <c r="M177" s="110">
        <f t="shared" si="75"/>
        <v>0</v>
      </c>
      <c r="N177" s="110">
        <f t="shared" si="75"/>
        <v>0</v>
      </c>
    </row>
    <row r="178" spans="1:14" s="104" customFormat="1" ht="63">
      <c r="A178" s="111" t="s">
        <v>301</v>
      </c>
      <c r="B178" s="108" t="s">
        <v>978</v>
      </c>
      <c r="C178" s="108" t="s">
        <v>780</v>
      </c>
      <c r="D178" s="136" t="s">
        <v>288</v>
      </c>
      <c r="E178" s="102"/>
      <c r="F178" s="110">
        <f>F179</f>
        <v>2193.4</v>
      </c>
      <c r="G178" s="110">
        <f t="shared" si="74"/>
        <v>2022.4</v>
      </c>
      <c r="H178" s="110">
        <f t="shared" si="74"/>
        <v>171</v>
      </c>
      <c r="I178" s="110">
        <f t="shared" si="74"/>
        <v>2410</v>
      </c>
      <c r="J178" s="110">
        <f t="shared" si="74"/>
        <v>125</v>
      </c>
      <c r="K178" s="110">
        <f t="shared" si="74"/>
        <v>2285</v>
      </c>
      <c r="L178" s="110">
        <f t="shared" si="74"/>
        <v>0</v>
      </c>
      <c r="M178" s="110">
        <f t="shared" si="74"/>
        <v>0</v>
      </c>
      <c r="N178" s="110">
        <f t="shared" si="74"/>
        <v>0</v>
      </c>
    </row>
    <row r="179" spans="1:14" s="104" customFormat="1" ht="141.75">
      <c r="A179" s="138" t="s">
        <v>289</v>
      </c>
      <c r="B179" s="108" t="s">
        <v>978</v>
      </c>
      <c r="C179" s="108" t="s">
        <v>780</v>
      </c>
      <c r="D179" s="139" t="s">
        <v>343</v>
      </c>
      <c r="E179" s="102" t="s">
        <v>940</v>
      </c>
      <c r="F179" s="110">
        <f>SUM(G179:H179)</f>
        <v>2193.4</v>
      </c>
      <c r="G179" s="110">
        <v>2022.4</v>
      </c>
      <c r="H179" s="110">
        <v>171</v>
      </c>
      <c r="I179" s="110">
        <f>SUM(J179:K179)</f>
        <v>2410</v>
      </c>
      <c r="J179" s="110">
        <v>125</v>
      </c>
      <c r="K179" s="110">
        <v>2285</v>
      </c>
      <c r="L179" s="110">
        <f>SUM(M179:N179)</f>
        <v>0</v>
      </c>
      <c r="M179" s="110"/>
      <c r="N179" s="110"/>
    </row>
    <row r="180" spans="1:14" s="104" customFormat="1" ht="47.25">
      <c r="A180" s="111" t="s">
        <v>519</v>
      </c>
      <c r="B180" s="108" t="s">
        <v>978</v>
      </c>
      <c r="C180" s="108" t="s">
        <v>780</v>
      </c>
      <c r="D180" s="136" t="s">
        <v>350</v>
      </c>
      <c r="E180" s="102"/>
      <c r="F180" s="110">
        <f>SUM(F181:F182)</f>
        <v>120</v>
      </c>
      <c r="G180" s="110">
        <f aca="true" t="shared" si="76" ref="G180:N180">SUM(G181:G182)</f>
        <v>0</v>
      </c>
      <c r="H180" s="110">
        <f t="shared" si="76"/>
        <v>120</v>
      </c>
      <c r="I180" s="110">
        <f t="shared" si="76"/>
        <v>0</v>
      </c>
      <c r="J180" s="110">
        <f t="shared" si="76"/>
        <v>0</v>
      </c>
      <c r="K180" s="110">
        <f t="shared" si="76"/>
        <v>0</v>
      </c>
      <c r="L180" s="110">
        <f t="shared" si="76"/>
        <v>0</v>
      </c>
      <c r="M180" s="110">
        <f t="shared" si="76"/>
        <v>0</v>
      </c>
      <c r="N180" s="110">
        <f t="shared" si="76"/>
        <v>0</v>
      </c>
    </row>
    <row r="181" spans="1:14" s="104" customFormat="1" ht="94.5">
      <c r="A181" s="111" t="s">
        <v>351</v>
      </c>
      <c r="B181" s="108" t="s">
        <v>978</v>
      </c>
      <c r="C181" s="108" t="s">
        <v>780</v>
      </c>
      <c r="D181" s="139" t="s">
        <v>518</v>
      </c>
      <c r="E181" s="102" t="s">
        <v>940</v>
      </c>
      <c r="F181" s="110">
        <f>SUM(G181:H181)</f>
        <v>5</v>
      </c>
      <c r="G181" s="117"/>
      <c r="H181" s="117">
        <v>5</v>
      </c>
      <c r="I181" s="110">
        <f>SUM(J181:K181)</f>
        <v>0</v>
      </c>
      <c r="J181" s="117"/>
      <c r="K181" s="117"/>
      <c r="L181" s="110">
        <f>SUM(M181:N181)</f>
        <v>0</v>
      </c>
      <c r="M181" s="117"/>
      <c r="N181" s="117"/>
    </row>
    <row r="182" spans="1:14" s="104" customFormat="1" ht="110.25">
      <c r="A182" s="111" t="s">
        <v>416</v>
      </c>
      <c r="B182" s="108" t="s">
        <v>978</v>
      </c>
      <c r="C182" s="108" t="s">
        <v>780</v>
      </c>
      <c r="D182" s="137" t="s">
        <v>518</v>
      </c>
      <c r="E182" s="102" t="s">
        <v>83</v>
      </c>
      <c r="F182" s="110">
        <f>SUM(G182:H182)</f>
        <v>115</v>
      </c>
      <c r="G182" s="110"/>
      <c r="H182" s="110">
        <v>115</v>
      </c>
      <c r="I182" s="110">
        <f>SUM(J182:K182)</f>
        <v>0</v>
      </c>
      <c r="J182" s="110"/>
      <c r="K182" s="110"/>
      <c r="L182" s="110">
        <f>SUM(M182:N182)</f>
        <v>0</v>
      </c>
      <c r="M182" s="110"/>
      <c r="N182" s="110"/>
    </row>
    <row r="183" spans="1:14" s="104" customFormat="1" ht="94.5">
      <c r="A183" s="111" t="s">
        <v>118</v>
      </c>
      <c r="B183" s="108" t="s">
        <v>978</v>
      </c>
      <c r="C183" s="108" t="s">
        <v>780</v>
      </c>
      <c r="D183" s="136">
        <v>13</v>
      </c>
      <c r="E183" s="102"/>
      <c r="F183" s="110">
        <f>F184</f>
        <v>81.2</v>
      </c>
      <c r="G183" s="110">
        <f aca="true" t="shared" si="77" ref="G183:N185">G184</f>
        <v>81.2</v>
      </c>
      <c r="H183" s="110">
        <f t="shared" si="77"/>
        <v>0</v>
      </c>
      <c r="I183" s="110">
        <f t="shared" si="77"/>
        <v>0</v>
      </c>
      <c r="J183" s="110">
        <f t="shared" si="77"/>
        <v>0</v>
      </c>
      <c r="K183" s="110">
        <f t="shared" si="77"/>
        <v>0</v>
      </c>
      <c r="L183" s="110">
        <f t="shared" si="77"/>
        <v>0</v>
      </c>
      <c r="M183" s="110">
        <f t="shared" si="77"/>
        <v>0</v>
      </c>
      <c r="N183" s="110">
        <f t="shared" si="77"/>
        <v>0</v>
      </c>
    </row>
    <row r="184" spans="1:14" s="104" customFormat="1" ht="47.25">
      <c r="A184" s="111" t="s">
        <v>117</v>
      </c>
      <c r="B184" s="108" t="s">
        <v>978</v>
      </c>
      <c r="C184" s="108" t="s">
        <v>780</v>
      </c>
      <c r="D184" s="136" t="s">
        <v>114</v>
      </c>
      <c r="E184" s="102"/>
      <c r="F184" s="110">
        <f>F185</f>
        <v>81.2</v>
      </c>
      <c r="G184" s="110">
        <f t="shared" si="77"/>
        <v>81.2</v>
      </c>
      <c r="H184" s="110">
        <f t="shared" si="77"/>
        <v>0</v>
      </c>
      <c r="I184" s="110">
        <f t="shared" si="77"/>
        <v>0</v>
      </c>
      <c r="J184" s="110">
        <f t="shared" si="77"/>
        <v>0</v>
      </c>
      <c r="K184" s="110">
        <f t="shared" si="77"/>
        <v>0</v>
      </c>
      <c r="L184" s="110">
        <f t="shared" si="77"/>
        <v>0</v>
      </c>
      <c r="M184" s="110">
        <f t="shared" si="77"/>
        <v>0</v>
      </c>
      <c r="N184" s="110">
        <f t="shared" si="77"/>
        <v>0</v>
      </c>
    </row>
    <row r="185" spans="1:14" s="104" customFormat="1" ht="78.75">
      <c r="A185" s="118" t="s">
        <v>119</v>
      </c>
      <c r="B185" s="108" t="s">
        <v>978</v>
      </c>
      <c r="C185" s="108" t="s">
        <v>780</v>
      </c>
      <c r="D185" s="136" t="s">
        <v>115</v>
      </c>
      <c r="E185" s="102"/>
      <c r="F185" s="110">
        <f>F186</f>
        <v>81.2</v>
      </c>
      <c r="G185" s="110">
        <f t="shared" si="77"/>
        <v>81.2</v>
      </c>
      <c r="H185" s="110">
        <f t="shared" si="77"/>
        <v>0</v>
      </c>
      <c r="I185" s="110">
        <f t="shared" si="77"/>
        <v>0</v>
      </c>
      <c r="J185" s="110">
        <f t="shared" si="77"/>
        <v>0</v>
      </c>
      <c r="K185" s="110">
        <f t="shared" si="77"/>
        <v>0</v>
      </c>
      <c r="L185" s="110">
        <f t="shared" si="77"/>
        <v>0</v>
      </c>
      <c r="M185" s="110">
        <f t="shared" si="77"/>
        <v>0</v>
      </c>
      <c r="N185" s="110">
        <f t="shared" si="77"/>
        <v>0</v>
      </c>
    </row>
    <row r="186" spans="1:14" s="104" customFormat="1" ht="110.25">
      <c r="A186" s="118" t="s">
        <v>403</v>
      </c>
      <c r="B186" s="108" t="s">
        <v>978</v>
      </c>
      <c r="C186" s="108" t="s">
        <v>780</v>
      </c>
      <c r="D186" s="137" t="s">
        <v>116</v>
      </c>
      <c r="E186" s="102" t="s">
        <v>78</v>
      </c>
      <c r="F186" s="110">
        <f>SUM(G186:H186)</f>
        <v>81.2</v>
      </c>
      <c r="G186" s="110">
        <v>81.2</v>
      </c>
      <c r="H186" s="110"/>
      <c r="I186" s="110"/>
      <c r="J186" s="110"/>
      <c r="K186" s="110"/>
      <c r="L186" s="110"/>
      <c r="M186" s="110"/>
      <c r="N186" s="110"/>
    </row>
    <row r="187" spans="1:14" s="104" customFormat="1" ht="15.75">
      <c r="A187" s="106" t="s">
        <v>153</v>
      </c>
      <c r="B187" s="108" t="s">
        <v>978</v>
      </c>
      <c r="C187" s="108" t="s">
        <v>780</v>
      </c>
      <c r="D187" s="109" t="s">
        <v>101</v>
      </c>
      <c r="E187" s="102"/>
      <c r="F187" s="110">
        <f>F188</f>
        <v>1120</v>
      </c>
      <c r="G187" s="110">
        <f aca="true" t="shared" si="78" ref="G187:N187">G188</f>
        <v>1120</v>
      </c>
      <c r="H187" s="110">
        <f t="shared" si="78"/>
        <v>0</v>
      </c>
      <c r="I187" s="110">
        <f t="shared" si="78"/>
        <v>0</v>
      </c>
      <c r="J187" s="110">
        <f t="shared" si="78"/>
        <v>0</v>
      </c>
      <c r="K187" s="110">
        <f t="shared" si="78"/>
        <v>0</v>
      </c>
      <c r="L187" s="110">
        <f t="shared" si="78"/>
        <v>0</v>
      </c>
      <c r="M187" s="110">
        <f t="shared" si="78"/>
        <v>0</v>
      </c>
      <c r="N187" s="110">
        <f t="shared" si="78"/>
        <v>0</v>
      </c>
    </row>
    <row r="188" spans="1:14" s="104" customFormat="1" ht="31.5">
      <c r="A188" s="106" t="s">
        <v>104</v>
      </c>
      <c r="B188" s="108" t="s">
        <v>978</v>
      </c>
      <c r="C188" s="108" t="s">
        <v>780</v>
      </c>
      <c r="D188" s="109" t="s">
        <v>102</v>
      </c>
      <c r="E188" s="102"/>
      <c r="F188" s="110">
        <f>SUM(F189:F190)</f>
        <v>1120</v>
      </c>
      <c r="G188" s="110">
        <f>SUM(G189:G190)</f>
        <v>1120</v>
      </c>
      <c r="H188" s="110">
        <f aca="true" t="shared" si="79" ref="H188:N188">H190</f>
        <v>0</v>
      </c>
      <c r="I188" s="110">
        <f t="shared" si="79"/>
        <v>0</v>
      </c>
      <c r="J188" s="110">
        <f t="shared" si="79"/>
        <v>0</v>
      </c>
      <c r="K188" s="110">
        <f t="shared" si="79"/>
        <v>0</v>
      </c>
      <c r="L188" s="110">
        <f t="shared" si="79"/>
        <v>0</v>
      </c>
      <c r="M188" s="110">
        <f t="shared" si="79"/>
        <v>0</v>
      </c>
      <c r="N188" s="110">
        <f t="shared" si="79"/>
        <v>0</v>
      </c>
    </row>
    <row r="189" spans="1:14" s="104" customFormat="1" ht="110.25">
      <c r="A189" s="106" t="s">
        <v>384</v>
      </c>
      <c r="B189" s="108" t="s">
        <v>978</v>
      </c>
      <c r="C189" s="108" t="s">
        <v>780</v>
      </c>
      <c r="D189" s="139" t="s">
        <v>379</v>
      </c>
      <c r="E189" s="102" t="s">
        <v>78</v>
      </c>
      <c r="F189" s="110">
        <f>SUM(G189:H189)</f>
        <v>700</v>
      </c>
      <c r="G189" s="110">
        <v>700</v>
      </c>
      <c r="H189" s="110"/>
      <c r="I189" s="110">
        <f>SUM(J189:K189)</f>
        <v>0</v>
      </c>
      <c r="J189" s="110"/>
      <c r="K189" s="110"/>
      <c r="L189" s="110">
        <f>SUM(M189:N189)</f>
        <v>0</v>
      </c>
      <c r="M189" s="110"/>
      <c r="N189" s="110"/>
    </row>
    <row r="190" spans="1:14" s="104" customFormat="1" ht="157.5">
      <c r="A190" s="111" t="s">
        <v>725</v>
      </c>
      <c r="B190" s="108" t="s">
        <v>978</v>
      </c>
      <c r="C190" s="108" t="s">
        <v>780</v>
      </c>
      <c r="D190" s="139" t="s">
        <v>726</v>
      </c>
      <c r="E190" s="102" t="s">
        <v>78</v>
      </c>
      <c r="F190" s="110">
        <f>SUM(G190:H190)</f>
        <v>420</v>
      </c>
      <c r="G190" s="110">
        <v>420</v>
      </c>
      <c r="H190" s="110"/>
      <c r="I190" s="110">
        <f>SUM(J190:K190)</f>
        <v>0</v>
      </c>
      <c r="J190" s="110"/>
      <c r="K190" s="110"/>
      <c r="L190" s="110">
        <f>SUM(M190:N190)</f>
        <v>0</v>
      </c>
      <c r="M190" s="110"/>
      <c r="N190" s="110"/>
    </row>
    <row r="191" spans="1:14" s="104" customFormat="1" ht="15.75">
      <c r="A191" s="120" t="s">
        <v>106</v>
      </c>
      <c r="B191" s="101" t="s">
        <v>783</v>
      </c>
      <c r="C191" s="101"/>
      <c r="D191" s="141"/>
      <c r="E191" s="105"/>
      <c r="F191" s="103">
        <f>SUM(F192,F197)</f>
        <v>494</v>
      </c>
      <c r="G191" s="103">
        <f aca="true" t="shared" si="80" ref="G191:N191">SUM(G192,G197)</f>
        <v>494</v>
      </c>
      <c r="H191" s="103">
        <f t="shared" si="80"/>
        <v>0</v>
      </c>
      <c r="I191" s="103">
        <f t="shared" si="80"/>
        <v>2317</v>
      </c>
      <c r="J191" s="103">
        <f t="shared" si="80"/>
        <v>2317</v>
      </c>
      <c r="K191" s="103">
        <f t="shared" si="80"/>
        <v>0</v>
      </c>
      <c r="L191" s="103">
        <f t="shared" si="80"/>
        <v>526</v>
      </c>
      <c r="M191" s="103">
        <f t="shared" si="80"/>
        <v>526</v>
      </c>
      <c r="N191" s="103">
        <f t="shared" si="80"/>
        <v>0</v>
      </c>
    </row>
    <row r="192" spans="1:14" s="104" customFormat="1" ht="47.25">
      <c r="A192" s="120" t="s">
        <v>271</v>
      </c>
      <c r="B192" s="101" t="s">
        <v>783</v>
      </c>
      <c r="C192" s="105" t="s">
        <v>780</v>
      </c>
      <c r="D192" s="141"/>
      <c r="E192" s="105"/>
      <c r="F192" s="103">
        <f>F193</f>
        <v>0</v>
      </c>
      <c r="G192" s="103">
        <f aca="true" t="shared" si="81" ref="G192:N195">G193</f>
        <v>0</v>
      </c>
      <c r="H192" s="103">
        <f t="shared" si="81"/>
        <v>0</v>
      </c>
      <c r="I192" s="103">
        <f t="shared" si="81"/>
        <v>1808</v>
      </c>
      <c r="J192" s="103">
        <f t="shared" si="81"/>
        <v>1808</v>
      </c>
      <c r="K192" s="103">
        <f t="shared" si="81"/>
        <v>0</v>
      </c>
      <c r="L192" s="103">
        <f t="shared" si="81"/>
        <v>0</v>
      </c>
      <c r="M192" s="103">
        <f t="shared" si="81"/>
        <v>0</v>
      </c>
      <c r="N192" s="103">
        <f t="shared" si="81"/>
        <v>0</v>
      </c>
    </row>
    <row r="193" spans="1:14" s="104" customFormat="1" ht="78.75">
      <c r="A193" s="118" t="s">
        <v>186</v>
      </c>
      <c r="B193" s="108" t="s">
        <v>783</v>
      </c>
      <c r="C193" s="102" t="s">
        <v>780</v>
      </c>
      <c r="D193" s="142" t="s">
        <v>268</v>
      </c>
      <c r="E193" s="102"/>
      <c r="F193" s="110">
        <f>F194</f>
        <v>0</v>
      </c>
      <c r="G193" s="110">
        <f t="shared" si="81"/>
        <v>0</v>
      </c>
      <c r="H193" s="110">
        <f t="shared" si="81"/>
        <v>0</v>
      </c>
      <c r="I193" s="110">
        <f t="shared" si="81"/>
        <v>1808</v>
      </c>
      <c r="J193" s="110">
        <f t="shared" si="81"/>
        <v>1808</v>
      </c>
      <c r="K193" s="110">
        <f t="shared" si="81"/>
        <v>0</v>
      </c>
      <c r="L193" s="110">
        <f t="shared" si="81"/>
        <v>0</v>
      </c>
      <c r="M193" s="110">
        <f t="shared" si="81"/>
        <v>0</v>
      </c>
      <c r="N193" s="110">
        <f t="shared" si="81"/>
        <v>0</v>
      </c>
    </row>
    <row r="194" spans="1:14" s="104" customFormat="1" ht="141.75">
      <c r="A194" s="118" t="s">
        <v>272</v>
      </c>
      <c r="B194" s="108" t="s">
        <v>783</v>
      </c>
      <c r="C194" s="102" t="s">
        <v>780</v>
      </c>
      <c r="D194" s="136" t="s">
        <v>273</v>
      </c>
      <c r="E194" s="102"/>
      <c r="F194" s="110">
        <f>F195</f>
        <v>0</v>
      </c>
      <c r="G194" s="110">
        <f t="shared" si="81"/>
        <v>0</v>
      </c>
      <c r="H194" s="110">
        <f t="shared" si="81"/>
        <v>0</v>
      </c>
      <c r="I194" s="110">
        <f t="shared" si="81"/>
        <v>1808</v>
      </c>
      <c r="J194" s="110">
        <f t="shared" si="81"/>
        <v>1808</v>
      </c>
      <c r="K194" s="110">
        <f t="shared" si="81"/>
        <v>0</v>
      </c>
      <c r="L194" s="110">
        <f t="shared" si="81"/>
        <v>0</v>
      </c>
      <c r="M194" s="110">
        <f t="shared" si="81"/>
        <v>0</v>
      </c>
      <c r="N194" s="110">
        <f t="shared" si="81"/>
        <v>0</v>
      </c>
    </row>
    <row r="195" spans="1:14" s="104" customFormat="1" ht="94.5">
      <c r="A195" s="118" t="s">
        <v>274</v>
      </c>
      <c r="B195" s="108" t="s">
        <v>783</v>
      </c>
      <c r="C195" s="102" t="s">
        <v>780</v>
      </c>
      <c r="D195" s="142" t="s">
        <v>269</v>
      </c>
      <c r="E195" s="102"/>
      <c r="F195" s="110">
        <f>F196</f>
        <v>0</v>
      </c>
      <c r="G195" s="110">
        <f t="shared" si="81"/>
        <v>0</v>
      </c>
      <c r="H195" s="110">
        <f t="shared" si="81"/>
        <v>0</v>
      </c>
      <c r="I195" s="110">
        <f t="shared" si="81"/>
        <v>1808</v>
      </c>
      <c r="J195" s="110">
        <f t="shared" si="81"/>
        <v>1808</v>
      </c>
      <c r="K195" s="110">
        <f t="shared" si="81"/>
        <v>0</v>
      </c>
      <c r="L195" s="110">
        <f t="shared" si="81"/>
        <v>0</v>
      </c>
      <c r="M195" s="110">
        <f t="shared" si="81"/>
        <v>0</v>
      </c>
      <c r="N195" s="110">
        <f t="shared" si="81"/>
        <v>0</v>
      </c>
    </row>
    <row r="196" spans="1:14" s="104" customFormat="1" ht="173.25">
      <c r="A196" s="118" t="s">
        <v>275</v>
      </c>
      <c r="B196" s="108" t="s">
        <v>783</v>
      </c>
      <c r="C196" s="102" t="s">
        <v>780</v>
      </c>
      <c r="D196" s="143" t="s">
        <v>270</v>
      </c>
      <c r="E196" s="102" t="s">
        <v>940</v>
      </c>
      <c r="F196" s="110">
        <f>SUM(G196:H196)</f>
        <v>0</v>
      </c>
      <c r="G196" s="110"/>
      <c r="H196" s="110"/>
      <c r="I196" s="110">
        <f>SUM(J196:K196)</f>
        <v>1808</v>
      </c>
      <c r="J196" s="110">
        <v>1808</v>
      </c>
      <c r="K196" s="110"/>
      <c r="L196" s="110">
        <f>SUM(M196:N196)</f>
        <v>0</v>
      </c>
      <c r="M196" s="110"/>
      <c r="N196" s="110"/>
    </row>
    <row r="197" spans="1:14" s="104" customFormat="1" ht="31.5">
      <c r="A197" s="120" t="s">
        <v>107</v>
      </c>
      <c r="B197" s="101" t="s">
        <v>783</v>
      </c>
      <c r="C197" s="101" t="s">
        <v>978</v>
      </c>
      <c r="D197" s="141"/>
      <c r="E197" s="105"/>
      <c r="F197" s="103">
        <f>SUM(F198,)</f>
        <v>494</v>
      </c>
      <c r="G197" s="103">
        <f aca="true" t="shared" si="82" ref="G197:N197">SUM(G198,)</f>
        <v>494</v>
      </c>
      <c r="H197" s="103">
        <f t="shared" si="82"/>
        <v>0</v>
      </c>
      <c r="I197" s="103">
        <f t="shared" si="82"/>
        <v>509</v>
      </c>
      <c r="J197" s="103">
        <f t="shared" si="82"/>
        <v>509</v>
      </c>
      <c r="K197" s="103">
        <f t="shared" si="82"/>
        <v>0</v>
      </c>
      <c r="L197" s="103">
        <f t="shared" si="82"/>
        <v>526</v>
      </c>
      <c r="M197" s="103">
        <f t="shared" si="82"/>
        <v>526</v>
      </c>
      <c r="N197" s="103">
        <f t="shared" si="82"/>
        <v>0</v>
      </c>
    </row>
    <row r="198" spans="1:14" s="104" customFormat="1" ht="78.75">
      <c r="A198" s="111" t="s">
        <v>175</v>
      </c>
      <c r="B198" s="108" t="s">
        <v>783</v>
      </c>
      <c r="C198" s="108" t="s">
        <v>978</v>
      </c>
      <c r="D198" s="114" t="s">
        <v>969</v>
      </c>
      <c r="E198" s="102"/>
      <c r="F198" s="110">
        <f>F199</f>
        <v>494</v>
      </c>
      <c r="G198" s="110">
        <f aca="true" t="shared" si="83" ref="G198:N198">G199</f>
        <v>494</v>
      </c>
      <c r="H198" s="110">
        <f t="shared" si="83"/>
        <v>0</v>
      </c>
      <c r="I198" s="110">
        <f>I199</f>
        <v>509</v>
      </c>
      <c r="J198" s="110">
        <f t="shared" si="83"/>
        <v>509</v>
      </c>
      <c r="K198" s="110">
        <f t="shared" si="83"/>
        <v>0</v>
      </c>
      <c r="L198" s="110">
        <f>L199</f>
        <v>526</v>
      </c>
      <c r="M198" s="110">
        <f t="shared" si="83"/>
        <v>526</v>
      </c>
      <c r="N198" s="110">
        <f t="shared" si="83"/>
        <v>0</v>
      </c>
    </row>
    <row r="199" spans="1:14" s="104" customFormat="1" ht="141.75">
      <c r="A199" s="118" t="s">
        <v>196</v>
      </c>
      <c r="B199" s="108" t="s">
        <v>783</v>
      </c>
      <c r="C199" s="108" t="s">
        <v>978</v>
      </c>
      <c r="D199" s="114" t="s">
        <v>815</v>
      </c>
      <c r="E199" s="102"/>
      <c r="F199" s="110">
        <f>F200</f>
        <v>494</v>
      </c>
      <c r="G199" s="110">
        <f>G200</f>
        <v>494</v>
      </c>
      <c r="H199" s="110">
        <f>H200</f>
        <v>0</v>
      </c>
      <c r="I199" s="110">
        <f>I200</f>
        <v>509</v>
      </c>
      <c r="J199" s="110">
        <f>J200</f>
        <v>509</v>
      </c>
      <c r="K199" s="110">
        <f>K200</f>
        <v>0</v>
      </c>
      <c r="L199" s="110">
        <f>L200</f>
        <v>526</v>
      </c>
      <c r="M199" s="110">
        <f>M200</f>
        <v>526</v>
      </c>
      <c r="N199" s="110">
        <f>N200</f>
        <v>0</v>
      </c>
    </row>
    <row r="200" spans="1:14" s="104" customFormat="1" ht="78.75">
      <c r="A200" s="118" t="s">
        <v>967</v>
      </c>
      <c r="B200" s="108" t="s">
        <v>783</v>
      </c>
      <c r="C200" s="108" t="s">
        <v>978</v>
      </c>
      <c r="D200" s="114" t="s">
        <v>968</v>
      </c>
      <c r="E200" s="102"/>
      <c r="F200" s="110">
        <f aca="true" t="shared" si="84" ref="F200:N200">SUM(F201:F202)</f>
        <v>494</v>
      </c>
      <c r="G200" s="110">
        <f t="shared" si="84"/>
        <v>494</v>
      </c>
      <c r="H200" s="110">
        <f t="shared" si="84"/>
        <v>0</v>
      </c>
      <c r="I200" s="110">
        <f t="shared" si="84"/>
        <v>509</v>
      </c>
      <c r="J200" s="110">
        <f t="shared" si="84"/>
        <v>509</v>
      </c>
      <c r="K200" s="110">
        <f t="shared" si="84"/>
        <v>0</v>
      </c>
      <c r="L200" s="110">
        <f t="shared" si="84"/>
        <v>526</v>
      </c>
      <c r="M200" s="110">
        <f t="shared" si="84"/>
        <v>526</v>
      </c>
      <c r="N200" s="110">
        <f t="shared" si="84"/>
        <v>0</v>
      </c>
    </row>
    <row r="201" spans="1:14" s="104" customFormat="1" ht="189">
      <c r="A201" s="115" t="s">
        <v>1011</v>
      </c>
      <c r="B201" s="108" t="s">
        <v>783</v>
      </c>
      <c r="C201" s="108" t="s">
        <v>978</v>
      </c>
      <c r="D201" s="116" t="s">
        <v>887</v>
      </c>
      <c r="E201" s="102" t="s">
        <v>938</v>
      </c>
      <c r="F201" s="110">
        <f>SUM(G201:H201)</f>
        <v>494</v>
      </c>
      <c r="G201" s="117">
        <v>494</v>
      </c>
      <c r="H201" s="117"/>
      <c r="I201" s="110">
        <f>SUM(J201:K201)</f>
        <v>509</v>
      </c>
      <c r="J201" s="117">
        <v>509</v>
      </c>
      <c r="K201" s="117"/>
      <c r="L201" s="110">
        <f>SUM(M201:N201)</f>
        <v>526</v>
      </c>
      <c r="M201" s="117">
        <v>526</v>
      </c>
      <c r="N201" s="117"/>
    </row>
    <row r="202" spans="1:14" s="104" customFormat="1" ht="110.25">
      <c r="A202" s="106" t="s">
        <v>1012</v>
      </c>
      <c r="B202" s="108" t="s">
        <v>783</v>
      </c>
      <c r="C202" s="108" t="s">
        <v>978</v>
      </c>
      <c r="D202" s="116" t="s">
        <v>887</v>
      </c>
      <c r="E202" s="102" t="s">
        <v>940</v>
      </c>
      <c r="F202" s="110">
        <f>SUM(G202:H202)</f>
        <v>0</v>
      </c>
      <c r="G202" s="117"/>
      <c r="H202" s="117"/>
      <c r="I202" s="110">
        <f>SUM(J202:K202)</f>
        <v>0</v>
      </c>
      <c r="J202" s="117"/>
      <c r="K202" s="117"/>
      <c r="L202" s="110">
        <f>SUM(M202:N202)</f>
        <v>0</v>
      </c>
      <c r="M202" s="117"/>
      <c r="N202" s="117"/>
    </row>
    <row r="203" spans="1:14" s="104" customFormat="1" ht="15.75">
      <c r="A203" s="90" t="s">
        <v>666</v>
      </c>
      <c r="B203" s="101" t="s">
        <v>1021</v>
      </c>
      <c r="C203" s="102"/>
      <c r="D203" s="102"/>
      <c r="E203" s="102"/>
      <c r="F203" s="103">
        <f aca="true" t="shared" si="85" ref="F203:N203">SUM(F204,F213,F223,F235,F241,F266)</f>
        <v>425511.6000000001</v>
      </c>
      <c r="G203" s="103">
        <f t="shared" si="85"/>
        <v>245940.6</v>
      </c>
      <c r="H203" s="103">
        <f t="shared" si="85"/>
        <v>179571</v>
      </c>
      <c r="I203" s="103">
        <f t="shared" si="85"/>
        <v>474616.89999999997</v>
      </c>
      <c r="J203" s="103">
        <f t="shared" si="85"/>
        <v>325066</v>
      </c>
      <c r="K203" s="103">
        <f t="shared" si="85"/>
        <v>149550.90000000002</v>
      </c>
      <c r="L203" s="103">
        <f t="shared" si="85"/>
        <v>378579.4</v>
      </c>
      <c r="M203" s="103">
        <f t="shared" si="85"/>
        <v>249291.4</v>
      </c>
      <c r="N203" s="103">
        <f t="shared" si="85"/>
        <v>129288</v>
      </c>
    </row>
    <row r="204" spans="1:14" s="104" customFormat="1" ht="15.75">
      <c r="A204" s="90" t="s">
        <v>859</v>
      </c>
      <c r="B204" s="101" t="s">
        <v>1021</v>
      </c>
      <c r="C204" s="101" t="s">
        <v>970</v>
      </c>
      <c r="D204" s="102"/>
      <c r="E204" s="102"/>
      <c r="F204" s="103">
        <f>SUM(F205,)</f>
        <v>100645.4</v>
      </c>
      <c r="G204" s="103">
        <f aca="true" t="shared" si="86" ref="G204:N204">SUM(G205,)</f>
        <v>54191</v>
      </c>
      <c r="H204" s="103">
        <f t="shared" si="86"/>
        <v>46454.4</v>
      </c>
      <c r="I204" s="103">
        <f t="shared" si="86"/>
        <v>88682.9</v>
      </c>
      <c r="J204" s="103">
        <f t="shared" si="86"/>
        <v>51739</v>
      </c>
      <c r="K204" s="103">
        <f t="shared" si="86"/>
        <v>36943.9</v>
      </c>
      <c r="L204" s="103">
        <f t="shared" si="86"/>
        <v>93915.3</v>
      </c>
      <c r="M204" s="103">
        <f t="shared" si="86"/>
        <v>58161</v>
      </c>
      <c r="N204" s="103">
        <f t="shared" si="86"/>
        <v>35754.3</v>
      </c>
    </row>
    <row r="205" spans="1:14" s="104" customFormat="1" ht="63">
      <c r="A205" s="111" t="s">
        <v>197</v>
      </c>
      <c r="B205" s="108" t="s">
        <v>1021</v>
      </c>
      <c r="C205" s="108" t="s">
        <v>970</v>
      </c>
      <c r="D205" s="109" t="s">
        <v>557</v>
      </c>
      <c r="E205" s="102"/>
      <c r="F205" s="110">
        <f aca="true" t="shared" si="87" ref="F205:N205">F206</f>
        <v>100645.4</v>
      </c>
      <c r="G205" s="110">
        <f t="shared" si="87"/>
        <v>54191</v>
      </c>
      <c r="H205" s="110">
        <f t="shared" si="87"/>
        <v>46454.4</v>
      </c>
      <c r="I205" s="110">
        <f t="shared" si="87"/>
        <v>88682.9</v>
      </c>
      <c r="J205" s="110">
        <f t="shared" si="87"/>
        <v>51739</v>
      </c>
      <c r="K205" s="110">
        <f t="shared" si="87"/>
        <v>36943.9</v>
      </c>
      <c r="L205" s="110">
        <f t="shared" si="87"/>
        <v>93915.3</v>
      </c>
      <c r="M205" s="110">
        <f t="shared" si="87"/>
        <v>58161</v>
      </c>
      <c r="N205" s="110">
        <f t="shared" si="87"/>
        <v>35754.3</v>
      </c>
    </row>
    <row r="206" spans="1:14" s="104" customFormat="1" ht="94.5">
      <c r="A206" s="111" t="s">
        <v>224</v>
      </c>
      <c r="B206" s="108" t="s">
        <v>1021</v>
      </c>
      <c r="C206" s="108" t="s">
        <v>970</v>
      </c>
      <c r="D206" s="109" t="s">
        <v>558</v>
      </c>
      <c r="E206" s="102"/>
      <c r="F206" s="110">
        <f aca="true" t="shared" si="88" ref="F206:N206">SUM(F207,F210)</f>
        <v>100645.4</v>
      </c>
      <c r="G206" s="110">
        <f t="shared" si="88"/>
        <v>54191</v>
      </c>
      <c r="H206" s="110">
        <f t="shared" si="88"/>
        <v>46454.4</v>
      </c>
      <c r="I206" s="110">
        <f t="shared" si="88"/>
        <v>88682.9</v>
      </c>
      <c r="J206" s="110">
        <f t="shared" si="88"/>
        <v>51739</v>
      </c>
      <c r="K206" s="110">
        <f t="shared" si="88"/>
        <v>36943.9</v>
      </c>
      <c r="L206" s="110">
        <f t="shared" si="88"/>
        <v>93915.3</v>
      </c>
      <c r="M206" s="110">
        <f t="shared" si="88"/>
        <v>58161</v>
      </c>
      <c r="N206" s="110">
        <f t="shared" si="88"/>
        <v>35754.3</v>
      </c>
    </row>
    <row r="207" spans="1:14" s="104" customFormat="1" ht="78.75">
      <c r="A207" s="111" t="s">
        <v>28</v>
      </c>
      <c r="B207" s="108" t="s">
        <v>1021</v>
      </c>
      <c r="C207" s="108" t="s">
        <v>970</v>
      </c>
      <c r="D207" s="109" t="s">
        <v>559</v>
      </c>
      <c r="E207" s="102"/>
      <c r="F207" s="110">
        <f aca="true" t="shared" si="89" ref="F207:N207">SUM(F208:F209)</f>
        <v>87104.4</v>
      </c>
      <c r="G207" s="110">
        <f t="shared" si="89"/>
        <v>42105</v>
      </c>
      <c r="H207" s="110">
        <f t="shared" si="89"/>
        <v>44999.4</v>
      </c>
      <c r="I207" s="110">
        <f t="shared" si="89"/>
        <v>88264.9</v>
      </c>
      <c r="J207" s="110">
        <f t="shared" si="89"/>
        <v>51739</v>
      </c>
      <c r="K207" s="110">
        <f t="shared" si="89"/>
        <v>36525.9</v>
      </c>
      <c r="L207" s="110">
        <f t="shared" si="89"/>
        <v>93915.3</v>
      </c>
      <c r="M207" s="110">
        <f t="shared" si="89"/>
        <v>58161</v>
      </c>
      <c r="N207" s="110">
        <f t="shared" si="89"/>
        <v>35754.3</v>
      </c>
    </row>
    <row r="208" spans="1:14" s="104" customFormat="1" ht="157.5">
      <c r="A208" s="111" t="s">
        <v>643</v>
      </c>
      <c r="B208" s="108" t="s">
        <v>1021</v>
      </c>
      <c r="C208" s="108" t="s">
        <v>970</v>
      </c>
      <c r="D208" s="102" t="s">
        <v>562</v>
      </c>
      <c r="E208" s="102" t="s">
        <v>667</v>
      </c>
      <c r="F208" s="110">
        <f>SUM(G208:H208)</f>
        <v>44999.4</v>
      </c>
      <c r="G208" s="110">
        <v>0</v>
      </c>
      <c r="H208" s="110">
        <v>44999.4</v>
      </c>
      <c r="I208" s="110">
        <f>SUM(J208:K208)</f>
        <v>36525.9</v>
      </c>
      <c r="J208" s="110">
        <v>0</v>
      </c>
      <c r="K208" s="110">
        <v>36525.9</v>
      </c>
      <c r="L208" s="110">
        <f>SUM(M208:N208)</f>
        <v>35754.3</v>
      </c>
      <c r="M208" s="110">
        <v>0</v>
      </c>
      <c r="N208" s="110">
        <v>35754.3</v>
      </c>
    </row>
    <row r="209" spans="1:14" s="104" customFormat="1" ht="157.5">
      <c r="A209" s="118" t="s">
        <v>29</v>
      </c>
      <c r="B209" s="108" t="s">
        <v>1021</v>
      </c>
      <c r="C209" s="108" t="s">
        <v>970</v>
      </c>
      <c r="D209" s="116" t="s">
        <v>563</v>
      </c>
      <c r="E209" s="102" t="s">
        <v>667</v>
      </c>
      <c r="F209" s="110">
        <f>SUM(G209:H209)</f>
        <v>42105</v>
      </c>
      <c r="G209" s="110">
        <v>42105</v>
      </c>
      <c r="H209" s="110"/>
      <c r="I209" s="110">
        <f>SUM(J209:K209)</f>
        <v>51739</v>
      </c>
      <c r="J209" s="110">
        <v>51739</v>
      </c>
      <c r="K209" s="110">
        <v>0</v>
      </c>
      <c r="L209" s="110">
        <f>SUM(M209:N209)</f>
        <v>58161</v>
      </c>
      <c r="M209" s="110">
        <v>58161</v>
      </c>
      <c r="N209" s="110">
        <v>0</v>
      </c>
    </row>
    <row r="210" spans="1:14" s="104" customFormat="1" ht="63">
      <c r="A210" s="106" t="s">
        <v>727</v>
      </c>
      <c r="B210" s="108" t="s">
        <v>1021</v>
      </c>
      <c r="C210" s="108" t="s">
        <v>970</v>
      </c>
      <c r="D210" s="109" t="s">
        <v>167</v>
      </c>
      <c r="E210" s="102"/>
      <c r="F210" s="147">
        <f>SUM(F211:F212)</f>
        <v>13541</v>
      </c>
      <c r="G210" s="147">
        <f aca="true" t="shared" si="90" ref="G210:N210">SUM(G211:G212)</f>
        <v>12086</v>
      </c>
      <c r="H210" s="147">
        <f t="shared" si="90"/>
        <v>1455</v>
      </c>
      <c r="I210" s="147">
        <f t="shared" si="90"/>
        <v>418</v>
      </c>
      <c r="J210" s="147">
        <f t="shared" si="90"/>
        <v>0</v>
      </c>
      <c r="K210" s="147">
        <f t="shared" si="90"/>
        <v>418</v>
      </c>
      <c r="L210" s="147">
        <f t="shared" si="90"/>
        <v>0</v>
      </c>
      <c r="M210" s="147">
        <f t="shared" si="90"/>
        <v>0</v>
      </c>
      <c r="N210" s="147">
        <f t="shared" si="90"/>
        <v>0</v>
      </c>
    </row>
    <row r="211" spans="1:14" s="104" customFormat="1" ht="78.75">
      <c r="A211" s="106" t="s">
        <v>966</v>
      </c>
      <c r="B211" s="108" t="s">
        <v>1021</v>
      </c>
      <c r="C211" s="108" t="s">
        <v>970</v>
      </c>
      <c r="D211" s="116" t="s">
        <v>168</v>
      </c>
      <c r="E211" s="102" t="s">
        <v>940</v>
      </c>
      <c r="F211" s="147">
        <f>SUM(G211:H211)</f>
        <v>1455</v>
      </c>
      <c r="G211" s="147"/>
      <c r="H211" s="147">
        <v>1455</v>
      </c>
      <c r="I211" s="147">
        <f>SUM(J211:K211)</f>
        <v>418</v>
      </c>
      <c r="J211" s="147">
        <v>0</v>
      </c>
      <c r="K211" s="147">
        <v>418</v>
      </c>
      <c r="L211" s="147">
        <f>SUM(M211:N211)</f>
        <v>0</v>
      </c>
      <c r="M211" s="147"/>
      <c r="N211" s="147"/>
    </row>
    <row r="212" spans="1:14" s="104" customFormat="1" ht="94.5">
      <c r="A212" s="106" t="s">
        <v>475</v>
      </c>
      <c r="B212" s="108" t="s">
        <v>1021</v>
      </c>
      <c r="C212" s="108" t="s">
        <v>970</v>
      </c>
      <c r="D212" s="116" t="s">
        <v>169</v>
      </c>
      <c r="E212" s="102" t="s">
        <v>940</v>
      </c>
      <c r="F212" s="147">
        <f>SUM(G212:H212)</f>
        <v>12086</v>
      </c>
      <c r="G212" s="147">
        <v>12086</v>
      </c>
      <c r="H212" s="147"/>
      <c r="I212" s="147">
        <f>SUM(J212:K212)</f>
        <v>0</v>
      </c>
      <c r="J212" s="147">
        <v>0</v>
      </c>
      <c r="K212" s="147"/>
      <c r="L212" s="147">
        <f>SUM(M212:N212)</f>
        <v>0</v>
      </c>
      <c r="M212" s="147"/>
      <c r="N212" s="147"/>
    </row>
    <row r="213" spans="1:14" s="104" customFormat="1" ht="15.75">
      <c r="A213" s="90" t="s">
        <v>860</v>
      </c>
      <c r="B213" s="101" t="s">
        <v>1021</v>
      </c>
      <c r="C213" s="101" t="s">
        <v>979</v>
      </c>
      <c r="D213" s="102"/>
      <c r="E213" s="102"/>
      <c r="F213" s="103">
        <f aca="true" t="shared" si="91" ref="F213:N213">SUM(F214)</f>
        <v>253060</v>
      </c>
      <c r="G213" s="103">
        <f t="shared" si="91"/>
        <v>175335</v>
      </c>
      <c r="H213" s="103">
        <f t="shared" si="91"/>
        <v>77725</v>
      </c>
      <c r="I213" s="103">
        <f t="shared" si="91"/>
        <v>335932.69999999995</v>
      </c>
      <c r="J213" s="103">
        <f t="shared" si="91"/>
        <v>272959</v>
      </c>
      <c r="K213" s="103">
        <f t="shared" si="91"/>
        <v>62973.700000000004</v>
      </c>
      <c r="L213" s="103">
        <f t="shared" si="91"/>
        <v>232399.7</v>
      </c>
      <c r="M213" s="103">
        <f t="shared" si="91"/>
        <v>190744</v>
      </c>
      <c r="N213" s="103">
        <f t="shared" si="91"/>
        <v>41655.7</v>
      </c>
    </row>
    <row r="214" spans="1:14" s="104" customFormat="1" ht="63">
      <c r="A214" s="111" t="s">
        <v>197</v>
      </c>
      <c r="B214" s="108" t="s">
        <v>1021</v>
      </c>
      <c r="C214" s="108" t="s">
        <v>979</v>
      </c>
      <c r="D214" s="125" t="s">
        <v>557</v>
      </c>
      <c r="E214" s="102"/>
      <c r="F214" s="110">
        <f aca="true" t="shared" si="92" ref="F214:N214">SUM(F215,)</f>
        <v>253060</v>
      </c>
      <c r="G214" s="110">
        <f t="shared" si="92"/>
        <v>175335</v>
      </c>
      <c r="H214" s="110">
        <f t="shared" si="92"/>
        <v>77725</v>
      </c>
      <c r="I214" s="110">
        <f t="shared" si="92"/>
        <v>335932.69999999995</v>
      </c>
      <c r="J214" s="110">
        <f t="shared" si="92"/>
        <v>272959</v>
      </c>
      <c r="K214" s="110">
        <f t="shared" si="92"/>
        <v>62973.700000000004</v>
      </c>
      <c r="L214" s="110">
        <f t="shared" si="92"/>
        <v>232399.7</v>
      </c>
      <c r="M214" s="110">
        <f t="shared" si="92"/>
        <v>190744</v>
      </c>
      <c r="N214" s="110">
        <f t="shared" si="92"/>
        <v>41655.7</v>
      </c>
    </row>
    <row r="215" spans="1:14" s="104" customFormat="1" ht="94.5">
      <c r="A215" s="111" t="s">
        <v>198</v>
      </c>
      <c r="B215" s="108" t="s">
        <v>1021</v>
      </c>
      <c r="C215" s="108" t="s">
        <v>979</v>
      </c>
      <c r="D215" s="125" t="s">
        <v>30</v>
      </c>
      <c r="E215" s="102"/>
      <c r="F215" s="110">
        <f aca="true" t="shared" si="93" ref="F215:N215">SUM(F216,F220)</f>
        <v>253060</v>
      </c>
      <c r="G215" s="110">
        <f t="shared" si="93"/>
        <v>175335</v>
      </c>
      <c r="H215" s="110">
        <f t="shared" si="93"/>
        <v>77725</v>
      </c>
      <c r="I215" s="110">
        <f t="shared" si="93"/>
        <v>335932.69999999995</v>
      </c>
      <c r="J215" s="110">
        <f t="shared" si="93"/>
        <v>272959</v>
      </c>
      <c r="K215" s="110">
        <f t="shared" si="93"/>
        <v>62973.700000000004</v>
      </c>
      <c r="L215" s="110">
        <f t="shared" si="93"/>
        <v>232399.7</v>
      </c>
      <c r="M215" s="110">
        <f t="shared" si="93"/>
        <v>190744</v>
      </c>
      <c r="N215" s="110">
        <f t="shared" si="93"/>
        <v>41655.7</v>
      </c>
    </row>
    <row r="216" spans="1:14" s="104" customFormat="1" ht="47.25">
      <c r="A216" s="111" t="s">
        <v>656</v>
      </c>
      <c r="B216" s="108" t="s">
        <v>1021</v>
      </c>
      <c r="C216" s="108" t="s">
        <v>979</v>
      </c>
      <c r="D216" s="125" t="s">
        <v>31</v>
      </c>
      <c r="E216" s="102"/>
      <c r="F216" s="110">
        <f aca="true" t="shared" si="94" ref="F216:N216">SUM(F217:F219)</f>
        <v>221385.6</v>
      </c>
      <c r="G216" s="110">
        <f t="shared" si="94"/>
        <v>148335</v>
      </c>
      <c r="H216" s="110">
        <f t="shared" si="94"/>
        <v>73050.6</v>
      </c>
      <c r="I216" s="110">
        <f t="shared" si="94"/>
        <v>220097.8</v>
      </c>
      <c r="J216" s="110">
        <f t="shared" si="94"/>
        <v>170671</v>
      </c>
      <c r="K216" s="110">
        <f t="shared" si="94"/>
        <v>49426.8</v>
      </c>
      <c r="L216" s="110">
        <f t="shared" si="94"/>
        <v>230853.7</v>
      </c>
      <c r="M216" s="110">
        <f t="shared" si="94"/>
        <v>189353</v>
      </c>
      <c r="N216" s="110">
        <f t="shared" si="94"/>
        <v>41500.7</v>
      </c>
    </row>
    <row r="217" spans="1:14" s="104" customFormat="1" ht="110.25">
      <c r="A217" s="111" t="s">
        <v>32</v>
      </c>
      <c r="B217" s="108" t="s">
        <v>1021</v>
      </c>
      <c r="C217" s="108" t="s">
        <v>979</v>
      </c>
      <c r="D217" s="113" t="s">
        <v>564</v>
      </c>
      <c r="E217" s="102" t="s">
        <v>667</v>
      </c>
      <c r="F217" s="110">
        <f>SUM(G217:H217)</f>
        <v>73050.6</v>
      </c>
      <c r="G217" s="117">
        <v>0</v>
      </c>
      <c r="H217" s="117">
        <v>73050.6</v>
      </c>
      <c r="I217" s="110">
        <f>SUM(J217:K217)</f>
        <v>49426.8</v>
      </c>
      <c r="J217" s="117">
        <v>0</v>
      </c>
      <c r="K217" s="117">
        <v>49426.8</v>
      </c>
      <c r="L217" s="110">
        <f>SUM(M217:N217)</f>
        <v>41500.7</v>
      </c>
      <c r="M217" s="117">
        <v>0</v>
      </c>
      <c r="N217" s="117">
        <v>41500.7</v>
      </c>
    </row>
    <row r="218" spans="1:14" s="104" customFormat="1" ht="94.5">
      <c r="A218" s="118" t="s">
        <v>848</v>
      </c>
      <c r="B218" s="108" t="s">
        <v>1021</v>
      </c>
      <c r="C218" s="108" t="s">
        <v>979</v>
      </c>
      <c r="D218" s="116" t="s">
        <v>565</v>
      </c>
      <c r="E218" s="102" t="s">
        <v>667</v>
      </c>
      <c r="F218" s="110">
        <f>SUM(G218:H218)</f>
        <v>147024</v>
      </c>
      <c r="G218" s="110">
        <v>147024</v>
      </c>
      <c r="H218" s="110">
        <v>0</v>
      </c>
      <c r="I218" s="110">
        <f>SUM(J218:K218)</f>
        <v>169360</v>
      </c>
      <c r="J218" s="110">
        <v>169360</v>
      </c>
      <c r="K218" s="110">
        <v>0</v>
      </c>
      <c r="L218" s="110">
        <f>SUM(M218:N218)</f>
        <v>188042</v>
      </c>
      <c r="M218" s="110">
        <v>188042</v>
      </c>
      <c r="N218" s="110">
        <v>0</v>
      </c>
    </row>
    <row r="219" spans="1:14" s="104" customFormat="1" ht="173.25">
      <c r="A219" s="118" t="s">
        <v>648</v>
      </c>
      <c r="B219" s="108" t="s">
        <v>1021</v>
      </c>
      <c r="C219" s="108" t="s">
        <v>979</v>
      </c>
      <c r="D219" s="116" t="s">
        <v>566</v>
      </c>
      <c r="E219" s="102" t="s">
        <v>667</v>
      </c>
      <c r="F219" s="110">
        <f>SUM(G219:H219)</f>
        <v>1311</v>
      </c>
      <c r="G219" s="110">
        <v>1311</v>
      </c>
      <c r="H219" s="110">
        <v>0</v>
      </c>
      <c r="I219" s="110">
        <f>SUM(J219:K219)</f>
        <v>1311</v>
      </c>
      <c r="J219" s="110">
        <v>1311</v>
      </c>
      <c r="K219" s="110">
        <v>0</v>
      </c>
      <c r="L219" s="110">
        <f>SUM(M219:N219)</f>
        <v>1311</v>
      </c>
      <c r="M219" s="110">
        <v>1311</v>
      </c>
      <c r="N219" s="110">
        <v>0</v>
      </c>
    </row>
    <row r="220" spans="1:14" s="104" customFormat="1" ht="47.25">
      <c r="A220" s="106" t="s">
        <v>680</v>
      </c>
      <c r="B220" s="108" t="s">
        <v>1021</v>
      </c>
      <c r="C220" s="102" t="s">
        <v>979</v>
      </c>
      <c r="D220" s="109" t="s">
        <v>681</v>
      </c>
      <c r="E220" s="144"/>
      <c r="F220" s="110">
        <f aca="true" t="shared" si="95" ref="F220:N220">SUM(F221:F222)</f>
        <v>31674.4</v>
      </c>
      <c r="G220" s="110">
        <f t="shared" si="95"/>
        <v>27000</v>
      </c>
      <c r="H220" s="110">
        <f t="shared" si="95"/>
        <v>4674.4</v>
      </c>
      <c r="I220" s="110">
        <f t="shared" si="95"/>
        <v>115834.9</v>
      </c>
      <c r="J220" s="110">
        <f t="shared" si="95"/>
        <v>102288</v>
      </c>
      <c r="K220" s="110">
        <f t="shared" si="95"/>
        <v>13546.9</v>
      </c>
      <c r="L220" s="110">
        <f t="shared" si="95"/>
        <v>1546</v>
      </c>
      <c r="M220" s="110">
        <f t="shared" si="95"/>
        <v>1391</v>
      </c>
      <c r="N220" s="110">
        <f t="shared" si="95"/>
        <v>155</v>
      </c>
    </row>
    <row r="221" spans="1:14" s="104" customFormat="1" ht="78.75">
      <c r="A221" s="106" t="s">
        <v>966</v>
      </c>
      <c r="B221" s="108" t="s">
        <v>1021</v>
      </c>
      <c r="C221" s="102" t="s">
        <v>979</v>
      </c>
      <c r="D221" s="102" t="s">
        <v>540</v>
      </c>
      <c r="E221" s="144" t="s">
        <v>940</v>
      </c>
      <c r="F221" s="110">
        <f>SUM(G221:H221)</f>
        <v>4674.4</v>
      </c>
      <c r="G221" s="110"/>
      <c r="H221" s="110">
        <v>4674.4</v>
      </c>
      <c r="I221" s="110">
        <f>SUM(J221:K221)</f>
        <v>13546.9</v>
      </c>
      <c r="J221" s="110"/>
      <c r="K221" s="110">
        <v>13546.9</v>
      </c>
      <c r="L221" s="110">
        <f>SUM(M221:N221)</f>
        <v>155</v>
      </c>
      <c r="M221" s="110"/>
      <c r="N221" s="110">
        <v>155</v>
      </c>
    </row>
    <row r="222" spans="1:14" s="104" customFormat="1" ht="94.5">
      <c r="A222" s="106" t="s">
        <v>475</v>
      </c>
      <c r="B222" s="108" t="s">
        <v>1021</v>
      </c>
      <c r="C222" s="102" t="s">
        <v>979</v>
      </c>
      <c r="D222" s="102" t="s">
        <v>464</v>
      </c>
      <c r="E222" s="144" t="s">
        <v>940</v>
      </c>
      <c r="F222" s="110">
        <f>SUM(G222:H222)</f>
        <v>27000</v>
      </c>
      <c r="G222" s="110">
        <v>27000</v>
      </c>
      <c r="H222" s="110"/>
      <c r="I222" s="110">
        <f>SUM(J222:K222)</f>
        <v>102288</v>
      </c>
      <c r="J222" s="110">
        <v>102288</v>
      </c>
      <c r="K222" s="110"/>
      <c r="L222" s="110">
        <f>SUM(M222:N222)</f>
        <v>1391</v>
      </c>
      <c r="M222" s="110">
        <v>1391</v>
      </c>
      <c r="N222" s="110"/>
    </row>
    <row r="223" spans="1:14" s="119" customFormat="1" ht="31.5">
      <c r="A223" s="120" t="s">
        <v>949</v>
      </c>
      <c r="B223" s="101" t="s">
        <v>1021</v>
      </c>
      <c r="C223" s="101" t="s">
        <v>780</v>
      </c>
      <c r="D223" s="131"/>
      <c r="E223" s="105"/>
      <c r="F223" s="103">
        <f aca="true" t="shared" si="96" ref="F223:N224">F224</f>
        <v>49686</v>
      </c>
      <c r="G223" s="103">
        <f t="shared" si="96"/>
        <v>16006</v>
      </c>
      <c r="H223" s="103">
        <f t="shared" si="96"/>
        <v>33680</v>
      </c>
      <c r="I223" s="103">
        <f t="shared" si="96"/>
        <v>27033.3</v>
      </c>
      <c r="J223" s="103">
        <f t="shared" si="96"/>
        <v>0</v>
      </c>
      <c r="K223" s="103">
        <f t="shared" si="96"/>
        <v>27033.3</v>
      </c>
      <c r="L223" s="103">
        <f t="shared" si="96"/>
        <v>29988.4</v>
      </c>
      <c r="M223" s="103">
        <f t="shared" si="96"/>
        <v>7.4</v>
      </c>
      <c r="N223" s="103">
        <f t="shared" si="96"/>
        <v>29981</v>
      </c>
    </row>
    <row r="224" spans="1:14" s="104" customFormat="1" ht="63">
      <c r="A224" s="111" t="s">
        <v>197</v>
      </c>
      <c r="B224" s="108" t="s">
        <v>1021</v>
      </c>
      <c r="C224" s="108" t="s">
        <v>780</v>
      </c>
      <c r="D224" s="109" t="s">
        <v>557</v>
      </c>
      <c r="E224" s="102"/>
      <c r="F224" s="110">
        <f t="shared" si="96"/>
        <v>49686</v>
      </c>
      <c r="G224" s="110">
        <f t="shared" si="96"/>
        <v>16006</v>
      </c>
      <c r="H224" s="110">
        <f t="shared" si="96"/>
        <v>33680</v>
      </c>
      <c r="I224" s="110">
        <f t="shared" si="96"/>
        <v>27033.3</v>
      </c>
      <c r="J224" s="110">
        <f t="shared" si="96"/>
        <v>0</v>
      </c>
      <c r="K224" s="110">
        <f t="shared" si="96"/>
        <v>27033.3</v>
      </c>
      <c r="L224" s="110">
        <f t="shared" si="96"/>
        <v>29988.4</v>
      </c>
      <c r="M224" s="110">
        <f t="shared" si="96"/>
        <v>7.4</v>
      </c>
      <c r="N224" s="110">
        <f t="shared" si="96"/>
        <v>29981</v>
      </c>
    </row>
    <row r="225" spans="1:14" s="104" customFormat="1" ht="94.5">
      <c r="A225" s="111" t="s">
        <v>225</v>
      </c>
      <c r="B225" s="108" t="s">
        <v>1021</v>
      </c>
      <c r="C225" s="108" t="s">
        <v>780</v>
      </c>
      <c r="D225" s="109" t="s">
        <v>657</v>
      </c>
      <c r="E225" s="102"/>
      <c r="F225" s="110">
        <f>SUM(F226,F231,F233,F228)</f>
        <v>49686</v>
      </c>
      <c r="G225" s="110">
        <f aca="true" t="shared" si="97" ref="G225:N225">SUM(G226,G231,G233,G228)</f>
        <v>16006</v>
      </c>
      <c r="H225" s="110">
        <f t="shared" si="97"/>
        <v>33680</v>
      </c>
      <c r="I225" s="110">
        <f t="shared" si="97"/>
        <v>27033.3</v>
      </c>
      <c r="J225" s="110">
        <f t="shared" si="97"/>
        <v>0</v>
      </c>
      <c r="K225" s="110">
        <f t="shared" si="97"/>
        <v>27033.3</v>
      </c>
      <c r="L225" s="110">
        <f t="shared" si="97"/>
        <v>29988.4</v>
      </c>
      <c r="M225" s="110">
        <f t="shared" si="97"/>
        <v>7.4</v>
      </c>
      <c r="N225" s="110">
        <f t="shared" si="97"/>
        <v>29981</v>
      </c>
    </row>
    <row r="226" spans="1:14" s="104" customFormat="1" ht="63">
      <c r="A226" s="111" t="s">
        <v>659</v>
      </c>
      <c r="B226" s="108" t="s">
        <v>1021</v>
      </c>
      <c r="C226" s="108" t="s">
        <v>780</v>
      </c>
      <c r="D226" s="109" t="s">
        <v>658</v>
      </c>
      <c r="E226" s="102"/>
      <c r="F226" s="110">
        <f aca="true" t="shared" si="98" ref="F226:N226">F227</f>
        <v>30616.9</v>
      </c>
      <c r="G226" s="110">
        <f t="shared" si="98"/>
        <v>0</v>
      </c>
      <c r="H226" s="110">
        <f t="shared" si="98"/>
        <v>30616.9</v>
      </c>
      <c r="I226" s="110">
        <f t="shared" si="98"/>
        <v>27033.3</v>
      </c>
      <c r="J226" s="110">
        <f t="shared" si="98"/>
        <v>0</v>
      </c>
      <c r="K226" s="110">
        <f t="shared" si="98"/>
        <v>27033.3</v>
      </c>
      <c r="L226" s="110">
        <f t="shared" si="98"/>
        <v>29981</v>
      </c>
      <c r="M226" s="110">
        <f t="shared" si="98"/>
        <v>0</v>
      </c>
      <c r="N226" s="110">
        <f t="shared" si="98"/>
        <v>29981</v>
      </c>
    </row>
    <row r="227" spans="1:14" s="104" customFormat="1" ht="141.75">
      <c r="A227" s="118" t="s">
        <v>650</v>
      </c>
      <c r="B227" s="108" t="s">
        <v>1021</v>
      </c>
      <c r="C227" s="108" t="s">
        <v>780</v>
      </c>
      <c r="D227" s="102" t="s">
        <v>567</v>
      </c>
      <c r="E227" s="102" t="s">
        <v>667</v>
      </c>
      <c r="F227" s="110">
        <f>SUM(G227:H227)</f>
        <v>30616.9</v>
      </c>
      <c r="G227" s="110">
        <v>0</v>
      </c>
      <c r="H227" s="110">
        <v>30616.9</v>
      </c>
      <c r="I227" s="110">
        <f>SUM(J227:K227)</f>
        <v>27033.3</v>
      </c>
      <c r="J227" s="110">
        <v>0</v>
      </c>
      <c r="K227" s="110">
        <v>27033.3</v>
      </c>
      <c r="L227" s="110">
        <f>SUM(M227:N227)</f>
        <v>29981</v>
      </c>
      <c r="M227" s="110">
        <v>0</v>
      </c>
      <c r="N227" s="110">
        <v>29981</v>
      </c>
    </row>
    <row r="228" spans="1:14" s="104" customFormat="1" ht="63">
      <c r="A228" s="106" t="s">
        <v>87</v>
      </c>
      <c r="B228" s="108" t="s">
        <v>1021</v>
      </c>
      <c r="C228" s="108" t="s">
        <v>780</v>
      </c>
      <c r="D228" s="109" t="s">
        <v>84</v>
      </c>
      <c r="E228" s="102"/>
      <c r="F228" s="110">
        <f>SUM(F229:F230)</f>
        <v>18214</v>
      </c>
      <c r="G228" s="110">
        <f aca="true" t="shared" si="99" ref="G228:N228">SUM(G229:G230)</f>
        <v>16006</v>
      </c>
      <c r="H228" s="110">
        <f t="shared" si="99"/>
        <v>2208</v>
      </c>
      <c r="I228" s="110">
        <f t="shared" si="99"/>
        <v>0</v>
      </c>
      <c r="J228" s="110">
        <f t="shared" si="99"/>
        <v>0</v>
      </c>
      <c r="K228" s="110">
        <f t="shared" si="99"/>
        <v>0</v>
      </c>
      <c r="L228" s="110">
        <f t="shared" si="99"/>
        <v>0</v>
      </c>
      <c r="M228" s="110">
        <f t="shared" si="99"/>
        <v>0</v>
      </c>
      <c r="N228" s="110">
        <f t="shared" si="99"/>
        <v>0</v>
      </c>
    </row>
    <row r="229" spans="1:14" s="104" customFormat="1" ht="78.75">
      <c r="A229" s="106" t="s">
        <v>966</v>
      </c>
      <c r="B229" s="108" t="s">
        <v>1021</v>
      </c>
      <c r="C229" s="108" t="s">
        <v>780</v>
      </c>
      <c r="D229" s="102" t="s">
        <v>352</v>
      </c>
      <c r="E229" s="144" t="s">
        <v>940</v>
      </c>
      <c r="F229" s="147">
        <f>SUM(G229:H229)</f>
        <v>2208</v>
      </c>
      <c r="G229" s="147"/>
      <c r="H229" s="147">
        <v>2208</v>
      </c>
      <c r="I229" s="147">
        <f>SUM(J229:K229)</f>
        <v>0</v>
      </c>
      <c r="J229" s="147"/>
      <c r="K229" s="147"/>
      <c r="L229" s="147">
        <f>SUM(M229:N229)</f>
        <v>0</v>
      </c>
      <c r="M229" s="147"/>
      <c r="N229" s="147"/>
    </row>
    <row r="230" spans="1:14" s="104" customFormat="1" ht="94.5">
      <c r="A230" s="111" t="s">
        <v>475</v>
      </c>
      <c r="B230" s="108" t="s">
        <v>1021</v>
      </c>
      <c r="C230" s="108" t="s">
        <v>780</v>
      </c>
      <c r="D230" s="108" t="s">
        <v>90</v>
      </c>
      <c r="E230" s="102" t="s">
        <v>940</v>
      </c>
      <c r="F230" s="110">
        <f>SUM(G230:H230)</f>
        <v>16006</v>
      </c>
      <c r="G230" s="110">
        <v>16006</v>
      </c>
      <c r="H230" s="110"/>
      <c r="I230" s="110">
        <f>SUM(J230:K230)</f>
        <v>0</v>
      </c>
      <c r="J230" s="110"/>
      <c r="K230" s="110"/>
      <c r="L230" s="110">
        <f>SUM(M230:N230)</f>
        <v>0</v>
      </c>
      <c r="M230" s="110"/>
      <c r="N230" s="110"/>
    </row>
    <row r="231" spans="1:14" s="104" customFormat="1" ht="47.25">
      <c r="A231" s="118" t="s">
        <v>662</v>
      </c>
      <c r="B231" s="108" t="s">
        <v>1021</v>
      </c>
      <c r="C231" s="108" t="s">
        <v>780</v>
      </c>
      <c r="D231" s="109" t="s">
        <v>660</v>
      </c>
      <c r="E231" s="102"/>
      <c r="F231" s="110">
        <f aca="true" t="shared" si="100" ref="F231:N231">F232</f>
        <v>855.1</v>
      </c>
      <c r="G231" s="110">
        <f t="shared" si="100"/>
        <v>0</v>
      </c>
      <c r="H231" s="110">
        <f t="shared" si="100"/>
        <v>855.1</v>
      </c>
      <c r="I231" s="110">
        <f t="shared" si="100"/>
        <v>0</v>
      </c>
      <c r="J231" s="110">
        <f t="shared" si="100"/>
        <v>0</v>
      </c>
      <c r="K231" s="110">
        <f t="shared" si="100"/>
        <v>0</v>
      </c>
      <c r="L231" s="110">
        <f t="shared" si="100"/>
        <v>0</v>
      </c>
      <c r="M231" s="110">
        <f t="shared" si="100"/>
        <v>0</v>
      </c>
      <c r="N231" s="110">
        <f t="shared" si="100"/>
        <v>0</v>
      </c>
    </row>
    <row r="232" spans="1:14" s="104" customFormat="1" ht="78.75">
      <c r="A232" s="111" t="s">
        <v>661</v>
      </c>
      <c r="B232" s="108" t="s">
        <v>1021</v>
      </c>
      <c r="C232" s="108" t="s">
        <v>780</v>
      </c>
      <c r="D232" s="102" t="s">
        <v>568</v>
      </c>
      <c r="E232" s="102" t="s">
        <v>667</v>
      </c>
      <c r="F232" s="110">
        <f>SUM(G232:H232)</f>
        <v>855.1</v>
      </c>
      <c r="G232" s="110"/>
      <c r="H232" s="110">
        <v>855.1</v>
      </c>
      <c r="I232" s="110">
        <f>SUM(J232:K232)</f>
        <v>0</v>
      </c>
      <c r="J232" s="110"/>
      <c r="K232" s="110"/>
      <c r="L232" s="110">
        <f>SUM(M232:N232)</f>
        <v>0</v>
      </c>
      <c r="M232" s="110"/>
      <c r="N232" s="110"/>
    </row>
    <row r="233" spans="1:14" s="104" customFormat="1" ht="31.5">
      <c r="A233" s="118" t="s">
        <v>302</v>
      </c>
      <c r="B233" s="108" t="s">
        <v>1021</v>
      </c>
      <c r="C233" s="108" t="s">
        <v>780</v>
      </c>
      <c r="D233" s="109" t="s">
        <v>286</v>
      </c>
      <c r="E233" s="102"/>
      <c r="F233" s="110">
        <f>F234</f>
        <v>0</v>
      </c>
      <c r="G233" s="110">
        <f aca="true" t="shared" si="101" ref="G233:N233">G234</f>
        <v>0</v>
      </c>
      <c r="H233" s="110">
        <f t="shared" si="101"/>
        <v>0</v>
      </c>
      <c r="I233" s="110">
        <f t="shared" si="101"/>
        <v>0</v>
      </c>
      <c r="J233" s="110">
        <f t="shared" si="101"/>
        <v>0</v>
      </c>
      <c r="K233" s="110">
        <f t="shared" si="101"/>
        <v>0</v>
      </c>
      <c r="L233" s="110">
        <f t="shared" si="101"/>
        <v>7.4</v>
      </c>
      <c r="M233" s="110">
        <f t="shared" si="101"/>
        <v>7.4</v>
      </c>
      <c r="N233" s="110">
        <f t="shared" si="101"/>
        <v>0</v>
      </c>
    </row>
    <row r="234" spans="1:14" s="104" customFormat="1" ht="204.75">
      <c r="A234" s="118" t="s">
        <v>276</v>
      </c>
      <c r="B234" s="108" t="s">
        <v>1021</v>
      </c>
      <c r="C234" s="108" t="s">
        <v>780</v>
      </c>
      <c r="D234" s="102" t="s">
        <v>287</v>
      </c>
      <c r="E234" s="102" t="s">
        <v>667</v>
      </c>
      <c r="F234" s="110">
        <f>SUM(G234:H234)</f>
        <v>0</v>
      </c>
      <c r="G234" s="110"/>
      <c r="H234" s="110"/>
      <c r="I234" s="110">
        <f>SUM(J234:K234)</f>
        <v>0</v>
      </c>
      <c r="J234" s="110">
        <v>0</v>
      </c>
      <c r="K234" s="110"/>
      <c r="L234" s="110">
        <f>SUM(M234:N234)</f>
        <v>7.4</v>
      </c>
      <c r="M234" s="110">
        <v>7.4</v>
      </c>
      <c r="N234" s="110"/>
    </row>
    <row r="235" spans="1:14" s="104" customFormat="1" ht="47.25">
      <c r="A235" s="90" t="s">
        <v>861</v>
      </c>
      <c r="B235" s="101" t="s">
        <v>1021</v>
      </c>
      <c r="C235" s="101" t="s">
        <v>978</v>
      </c>
      <c r="D235" s="102"/>
      <c r="E235" s="102"/>
      <c r="F235" s="103">
        <f>F236</f>
        <v>168.4</v>
      </c>
      <c r="G235" s="103">
        <f aca="true" t="shared" si="102" ref="G235:N237">G236</f>
        <v>0</v>
      </c>
      <c r="H235" s="103">
        <f t="shared" si="102"/>
        <v>168.4</v>
      </c>
      <c r="I235" s="103">
        <f>I236</f>
        <v>33</v>
      </c>
      <c r="J235" s="103">
        <f t="shared" si="102"/>
        <v>0</v>
      </c>
      <c r="K235" s="103">
        <f t="shared" si="102"/>
        <v>33</v>
      </c>
      <c r="L235" s="103">
        <f>L236</f>
        <v>33</v>
      </c>
      <c r="M235" s="103">
        <f t="shared" si="102"/>
        <v>0</v>
      </c>
      <c r="N235" s="103">
        <f t="shared" si="102"/>
        <v>33</v>
      </c>
    </row>
    <row r="236" spans="1:14" s="104" customFormat="1" ht="63">
      <c r="A236" s="111" t="s">
        <v>197</v>
      </c>
      <c r="B236" s="108" t="s">
        <v>1021</v>
      </c>
      <c r="C236" s="108" t="s">
        <v>978</v>
      </c>
      <c r="D236" s="109" t="s">
        <v>557</v>
      </c>
      <c r="E236" s="102"/>
      <c r="F236" s="110">
        <f>F237</f>
        <v>168.4</v>
      </c>
      <c r="G236" s="110">
        <f t="shared" si="102"/>
        <v>0</v>
      </c>
      <c r="H236" s="110">
        <f t="shared" si="102"/>
        <v>168.4</v>
      </c>
      <c r="I236" s="110">
        <f>I237</f>
        <v>33</v>
      </c>
      <c r="J236" s="110">
        <f t="shared" si="102"/>
        <v>0</v>
      </c>
      <c r="K236" s="110">
        <f t="shared" si="102"/>
        <v>33</v>
      </c>
      <c r="L236" s="110">
        <f>L237</f>
        <v>33</v>
      </c>
      <c r="M236" s="110">
        <f t="shared" si="102"/>
        <v>0</v>
      </c>
      <c r="N236" s="110">
        <f t="shared" si="102"/>
        <v>33</v>
      </c>
    </row>
    <row r="237" spans="1:14" s="104" customFormat="1" ht="94.5">
      <c r="A237" s="111" t="s">
        <v>208</v>
      </c>
      <c r="B237" s="108" t="s">
        <v>1021</v>
      </c>
      <c r="C237" s="108" t="s">
        <v>978</v>
      </c>
      <c r="D237" s="109" t="s">
        <v>663</v>
      </c>
      <c r="E237" s="102"/>
      <c r="F237" s="110">
        <f>F238</f>
        <v>168.4</v>
      </c>
      <c r="G237" s="110">
        <f t="shared" si="102"/>
        <v>0</v>
      </c>
      <c r="H237" s="110">
        <f t="shared" si="102"/>
        <v>168.4</v>
      </c>
      <c r="I237" s="110">
        <f>I238</f>
        <v>33</v>
      </c>
      <c r="J237" s="110">
        <f t="shared" si="102"/>
        <v>0</v>
      </c>
      <c r="K237" s="110">
        <f t="shared" si="102"/>
        <v>33</v>
      </c>
      <c r="L237" s="110">
        <f>L238</f>
        <v>33</v>
      </c>
      <c r="M237" s="110">
        <f t="shared" si="102"/>
        <v>0</v>
      </c>
      <c r="N237" s="110">
        <f t="shared" si="102"/>
        <v>33</v>
      </c>
    </row>
    <row r="238" spans="1:14" s="104" customFormat="1" ht="63">
      <c r="A238" s="118" t="s">
        <v>687</v>
      </c>
      <c r="B238" s="108" t="s">
        <v>1021</v>
      </c>
      <c r="C238" s="108" t="s">
        <v>978</v>
      </c>
      <c r="D238" s="109" t="s">
        <v>664</v>
      </c>
      <c r="E238" s="102"/>
      <c r="F238" s="110">
        <f>SUM(F239:F240)</f>
        <v>168.4</v>
      </c>
      <c r="G238" s="110">
        <f aca="true" t="shared" si="103" ref="G238:N238">SUM(G239:G240)</f>
        <v>0</v>
      </c>
      <c r="H238" s="110">
        <f t="shared" si="103"/>
        <v>168.4</v>
      </c>
      <c r="I238" s="110">
        <f t="shared" si="103"/>
        <v>33</v>
      </c>
      <c r="J238" s="110">
        <f t="shared" si="103"/>
        <v>0</v>
      </c>
      <c r="K238" s="110">
        <f t="shared" si="103"/>
        <v>33</v>
      </c>
      <c r="L238" s="110">
        <f t="shared" si="103"/>
        <v>33</v>
      </c>
      <c r="M238" s="110">
        <f t="shared" si="103"/>
        <v>0</v>
      </c>
      <c r="N238" s="110">
        <f t="shared" si="103"/>
        <v>33</v>
      </c>
    </row>
    <row r="239" spans="1:14" s="104" customFormat="1" ht="189">
      <c r="A239" s="118" t="s">
        <v>155</v>
      </c>
      <c r="B239" s="108" t="s">
        <v>1021</v>
      </c>
      <c r="C239" s="108" t="s">
        <v>978</v>
      </c>
      <c r="D239" s="102" t="s">
        <v>569</v>
      </c>
      <c r="E239" s="102" t="s">
        <v>938</v>
      </c>
      <c r="F239" s="110">
        <f>SUM(G239:H239)</f>
        <v>11</v>
      </c>
      <c r="G239" s="110"/>
      <c r="H239" s="110">
        <v>11</v>
      </c>
      <c r="I239" s="110">
        <f>SUM(J239:K239)</f>
        <v>0</v>
      </c>
      <c r="J239" s="110"/>
      <c r="K239" s="110"/>
      <c r="L239" s="110">
        <f>SUM(M239:N239)</f>
        <v>0</v>
      </c>
      <c r="M239" s="110"/>
      <c r="N239" s="110"/>
    </row>
    <row r="240" spans="1:14" s="104" customFormat="1" ht="110.25">
      <c r="A240" s="118" t="s">
        <v>585</v>
      </c>
      <c r="B240" s="108" t="s">
        <v>1021</v>
      </c>
      <c r="C240" s="108" t="s">
        <v>978</v>
      </c>
      <c r="D240" s="102" t="s">
        <v>569</v>
      </c>
      <c r="E240" s="102" t="s">
        <v>667</v>
      </c>
      <c r="F240" s="110">
        <f>SUM(G240:H240)</f>
        <v>157.4</v>
      </c>
      <c r="G240" s="110">
        <v>0</v>
      </c>
      <c r="H240" s="110">
        <v>157.4</v>
      </c>
      <c r="I240" s="110">
        <f>SUM(J240:K240)</f>
        <v>33</v>
      </c>
      <c r="J240" s="110">
        <v>0</v>
      </c>
      <c r="K240" s="110">
        <v>33</v>
      </c>
      <c r="L240" s="110">
        <f>SUM(M240:N240)</f>
        <v>33</v>
      </c>
      <c r="M240" s="110">
        <v>0</v>
      </c>
      <c r="N240" s="110">
        <v>33</v>
      </c>
    </row>
    <row r="241" spans="1:14" s="104" customFormat="1" ht="15.75">
      <c r="A241" s="90" t="s">
        <v>931</v>
      </c>
      <c r="B241" s="101" t="s">
        <v>1021</v>
      </c>
      <c r="C241" s="101" t="s">
        <v>1021</v>
      </c>
      <c r="D241" s="102"/>
      <c r="E241" s="102"/>
      <c r="F241" s="103">
        <f aca="true" t="shared" si="104" ref="F241:N241">SUM(F242,F250)</f>
        <v>4393.4</v>
      </c>
      <c r="G241" s="103">
        <f t="shared" si="104"/>
        <v>265</v>
      </c>
      <c r="H241" s="103">
        <f t="shared" si="104"/>
        <v>4128.4</v>
      </c>
      <c r="I241" s="103">
        <f t="shared" si="104"/>
        <v>1919</v>
      </c>
      <c r="J241" s="103">
        <f t="shared" si="104"/>
        <v>275</v>
      </c>
      <c r="K241" s="103">
        <f t="shared" si="104"/>
        <v>1644</v>
      </c>
      <c r="L241" s="103">
        <f t="shared" si="104"/>
        <v>1983</v>
      </c>
      <c r="M241" s="103">
        <f t="shared" si="104"/>
        <v>286</v>
      </c>
      <c r="N241" s="103">
        <f t="shared" si="104"/>
        <v>1697</v>
      </c>
    </row>
    <row r="242" spans="1:14" s="104" customFormat="1" ht="63">
      <c r="A242" s="111" t="s">
        <v>197</v>
      </c>
      <c r="B242" s="108" t="s">
        <v>1021</v>
      </c>
      <c r="C242" s="108" t="s">
        <v>1021</v>
      </c>
      <c r="D242" s="109" t="s">
        <v>557</v>
      </c>
      <c r="E242" s="102"/>
      <c r="F242" s="110">
        <f>SUM(F243,F247)</f>
        <v>2828.4</v>
      </c>
      <c r="G242" s="110">
        <f aca="true" t="shared" si="105" ref="G242:N242">SUM(G243,G247)</f>
        <v>265</v>
      </c>
      <c r="H242" s="110">
        <f t="shared" si="105"/>
        <v>2563.4</v>
      </c>
      <c r="I242" s="110">
        <f t="shared" si="105"/>
        <v>535</v>
      </c>
      <c r="J242" s="110">
        <f t="shared" si="105"/>
        <v>275</v>
      </c>
      <c r="K242" s="110">
        <f t="shared" si="105"/>
        <v>260</v>
      </c>
      <c r="L242" s="110">
        <f t="shared" si="105"/>
        <v>546</v>
      </c>
      <c r="M242" s="110">
        <f t="shared" si="105"/>
        <v>286</v>
      </c>
      <c r="N242" s="110">
        <f t="shared" si="105"/>
        <v>260</v>
      </c>
    </row>
    <row r="243" spans="1:14" s="104" customFormat="1" ht="94.5">
      <c r="A243" s="111" t="s">
        <v>198</v>
      </c>
      <c r="B243" s="108" t="s">
        <v>1021</v>
      </c>
      <c r="C243" s="108" t="s">
        <v>1021</v>
      </c>
      <c r="D243" s="109" t="s">
        <v>30</v>
      </c>
      <c r="E243" s="102"/>
      <c r="F243" s="110">
        <f aca="true" t="shared" si="106" ref="F243:N243">F244</f>
        <v>1988.4</v>
      </c>
      <c r="G243" s="110">
        <f t="shared" si="106"/>
        <v>265</v>
      </c>
      <c r="H243" s="110">
        <f t="shared" si="106"/>
        <v>1723.4</v>
      </c>
      <c r="I243" s="110">
        <f t="shared" si="106"/>
        <v>535</v>
      </c>
      <c r="J243" s="110">
        <f t="shared" si="106"/>
        <v>275</v>
      </c>
      <c r="K243" s="110">
        <f t="shared" si="106"/>
        <v>260</v>
      </c>
      <c r="L243" s="110">
        <f t="shared" si="106"/>
        <v>546</v>
      </c>
      <c r="M243" s="110">
        <f t="shared" si="106"/>
        <v>286</v>
      </c>
      <c r="N243" s="110">
        <f t="shared" si="106"/>
        <v>260</v>
      </c>
    </row>
    <row r="244" spans="1:14" s="104" customFormat="1" ht="47.25">
      <c r="A244" s="118" t="s">
        <v>920</v>
      </c>
      <c r="B244" s="108" t="s">
        <v>1021</v>
      </c>
      <c r="C244" s="108" t="s">
        <v>1021</v>
      </c>
      <c r="D244" s="109" t="s">
        <v>919</v>
      </c>
      <c r="E244" s="102"/>
      <c r="F244" s="110">
        <f aca="true" t="shared" si="107" ref="F244:N244">SUM(F245:F246)</f>
        <v>1988.4</v>
      </c>
      <c r="G244" s="110">
        <f t="shared" si="107"/>
        <v>265</v>
      </c>
      <c r="H244" s="110">
        <f t="shared" si="107"/>
        <v>1723.4</v>
      </c>
      <c r="I244" s="110">
        <f t="shared" si="107"/>
        <v>535</v>
      </c>
      <c r="J244" s="110">
        <f t="shared" si="107"/>
        <v>275</v>
      </c>
      <c r="K244" s="110">
        <f t="shared" si="107"/>
        <v>260</v>
      </c>
      <c r="L244" s="110">
        <f t="shared" si="107"/>
        <v>546</v>
      </c>
      <c r="M244" s="110">
        <f t="shared" si="107"/>
        <v>286</v>
      </c>
      <c r="N244" s="110">
        <f t="shared" si="107"/>
        <v>260</v>
      </c>
    </row>
    <row r="245" spans="1:14" s="104" customFormat="1" ht="110.25">
      <c r="A245" s="111" t="s">
        <v>645</v>
      </c>
      <c r="B245" s="108" t="s">
        <v>1021</v>
      </c>
      <c r="C245" s="108" t="s">
        <v>1021</v>
      </c>
      <c r="D245" s="102" t="s">
        <v>570</v>
      </c>
      <c r="E245" s="102" t="s">
        <v>667</v>
      </c>
      <c r="F245" s="110">
        <f>SUM(G245:H245)</f>
        <v>1723.4</v>
      </c>
      <c r="G245" s="110">
        <v>0</v>
      </c>
      <c r="H245" s="110">
        <v>1723.4</v>
      </c>
      <c r="I245" s="110">
        <f>SUM(J245:K245)</f>
        <v>260</v>
      </c>
      <c r="J245" s="110">
        <v>0</v>
      </c>
      <c r="K245" s="110">
        <v>260</v>
      </c>
      <c r="L245" s="110">
        <f>SUM(M245:N245)</f>
        <v>260</v>
      </c>
      <c r="M245" s="110">
        <v>0</v>
      </c>
      <c r="N245" s="110">
        <v>260</v>
      </c>
    </row>
    <row r="246" spans="1:14" s="104" customFormat="1" ht="94.5">
      <c r="A246" s="106" t="s">
        <v>980</v>
      </c>
      <c r="B246" s="108" t="s">
        <v>1021</v>
      </c>
      <c r="C246" s="108" t="s">
        <v>1021</v>
      </c>
      <c r="D246" s="116" t="s">
        <v>571</v>
      </c>
      <c r="E246" s="102" t="s">
        <v>667</v>
      </c>
      <c r="F246" s="110">
        <f>SUM(G246:H246)</f>
        <v>265</v>
      </c>
      <c r="G246" s="117">
        <v>265</v>
      </c>
      <c r="H246" s="117"/>
      <c r="I246" s="110">
        <f>SUM(J246:K246)</f>
        <v>275</v>
      </c>
      <c r="J246" s="117">
        <v>275</v>
      </c>
      <c r="K246" s="117"/>
      <c r="L246" s="110">
        <f>SUM(M246:N246)</f>
        <v>286</v>
      </c>
      <c r="M246" s="117">
        <v>286</v>
      </c>
      <c r="N246" s="117"/>
    </row>
    <row r="247" spans="1:14" s="104" customFormat="1" ht="94.5">
      <c r="A247" s="106" t="s">
        <v>225</v>
      </c>
      <c r="B247" s="108" t="s">
        <v>1021</v>
      </c>
      <c r="C247" s="108" t="s">
        <v>1021</v>
      </c>
      <c r="D247" s="109" t="s">
        <v>657</v>
      </c>
      <c r="E247" s="102"/>
      <c r="F247" s="110">
        <f>F248</f>
        <v>840</v>
      </c>
      <c r="G247" s="110">
        <f aca="true" t="shared" si="108" ref="G247:N248">G248</f>
        <v>0</v>
      </c>
      <c r="H247" s="110">
        <f t="shared" si="108"/>
        <v>840</v>
      </c>
      <c r="I247" s="110">
        <f t="shared" si="108"/>
        <v>0</v>
      </c>
      <c r="J247" s="110">
        <f t="shared" si="108"/>
        <v>0</v>
      </c>
      <c r="K247" s="110">
        <f t="shared" si="108"/>
        <v>0</v>
      </c>
      <c r="L247" s="110">
        <f t="shared" si="108"/>
        <v>0</v>
      </c>
      <c r="M247" s="110">
        <f t="shared" si="108"/>
        <v>0</v>
      </c>
      <c r="N247" s="110">
        <f t="shared" si="108"/>
        <v>0</v>
      </c>
    </row>
    <row r="248" spans="1:14" s="104" customFormat="1" ht="47.25">
      <c r="A248" s="106" t="s">
        <v>382</v>
      </c>
      <c r="B248" s="108" t="s">
        <v>1021</v>
      </c>
      <c r="C248" s="108" t="s">
        <v>1021</v>
      </c>
      <c r="D248" s="109" t="s">
        <v>380</v>
      </c>
      <c r="E248" s="102"/>
      <c r="F248" s="110">
        <f>F249</f>
        <v>840</v>
      </c>
      <c r="G248" s="110">
        <f t="shared" si="108"/>
        <v>0</v>
      </c>
      <c r="H248" s="110">
        <f t="shared" si="108"/>
        <v>840</v>
      </c>
      <c r="I248" s="110">
        <f t="shared" si="108"/>
        <v>0</v>
      </c>
      <c r="J248" s="110">
        <f t="shared" si="108"/>
        <v>0</v>
      </c>
      <c r="K248" s="110">
        <f t="shared" si="108"/>
        <v>0</v>
      </c>
      <c r="L248" s="110">
        <f t="shared" si="108"/>
        <v>0</v>
      </c>
      <c r="M248" s="110">
        <f t="shared" si="108"/>
        <v>0</v>
      </c>
      <c r="N248" s="110">
        <f t="shared" si="108"/>
        <v>0</v>
      </c>
    </row>
    <row r="249" spans="1:14" s="104" customFormat="1" ht="47.25">
      <c r="A249" s="106" t="s">
        <v>383</v>
      </c>
      <c r="B249" s="108" t="s">
        <v>1021</v>
      </c>
      <c r="C249" s="108" t="s">
        <v>1021</v>
      </c>
      <c r="D249" s="102" t="s">
        <v>381</v>
      </c>
      <c r="E249" s="102" t="s">
        <v>667</v>
      </c>
      <c r="F249" s="110">
        <f>SUM(G249:H249)</f>
        <v>840</v>
      </c>
      <c r="G249" s="117"/>
      <c r="H249" s="117">
        <v>840</v>
      </c>
      <c r="I249" s="110">
        <f>SUM(J249:K249)</f>
        <v>0</v>
      </c>
      <c r="J249" s="117"/>
      <c r="K249" s="117">
        <v>0</v>
      </c>
      <c r="L249" s="110">
        <f>SUM(M249:N249)</f>
        <v>0</v>
      </c>
      <c r="M249" s="117"/>
      <c r="N249" s="117">
        <v>0</v>
      </c>
    </row>
    <row r="250" spans="1:14" s="104" customFormat="1" ht="94.5">
      <c r="A250" s="111" t="s">
        <v>226</v>
      </c>
      <c r="B250" s="108" t="s">
        <v>1021</v>
      </c>
      <c r="C250" s="108" t="s">
        <v>1021</v>
      </c>
      <c r="D250" s="109" t="s">
        <v>74</v>
      </c>
      <c r="E250" s="144"/>
      <c r="F250" s="147">
        <f>SUM(F251,F258,F263)</f>
        <v>1565</v>
      </c>
      <c r="G250" s="147">
        <f aca="true" t="shared" si="109" ref="G250:N250">SUM(G251,G258,G263)</f>
        <v>0</v>
      </c>
      <c r="H250" s="147">
        <f t="shared" si="109"/>
        <v>1565</v>
      </c>
      <c r="I250" s="147">
        <f t="shared" si="109"/>
        <v>1384</v>
      </c>
      <c r="J250" s="147">
        <f t="shared" si="109"/>
        <v>0</v>
      </c>
      <c r="K250" s="147">
        <f t="shared" si="109"/>
        <v>1384</v>
      </c>
      <c r="L250" s="147">
        <f t="shared" si="109"/>
        <v>1437</v>
      </c>
      <c r="M250" s="147">
        <f t="shared" si="109"/>
        <v>0</v>
      </c>
      <c r="N250" s="147">
        <f t="shared" si="109"/>
        <v>1437</v>
      </c>
    </row>
    <row r="251" spans="1:14" s="104" customFormat="1" ht="110.25">
      <c r="A251" s="111" t="s">
        <v>227</v>
      </c>
      <c r="B251" s="108" t="s">
        <v>1021</v>
      </c>
      <c r="C251" s="108" t="s">
        <v>1021</v>
      </c>
      <c r="D251" s="109" t="s">
        <v>1006</v>
      </c>
      <c r="E251" s="102"/>
      <c r="F251" s="110">
        <f>SUM(F252,)</f>
        <v>1489</v>
      </c>
      <c r="G251" s="110">
        <f aca="true" t="shared" si="110" ref="G251:N251">SUM(G252,)</f>
        <v>0</v>
      </c>
      <c r="H251" s="110">
        <f t="shared" si="110"/>
        <v>1489</v>
      </c>
      <c r="I251" s="110">
        <f t="shared" si="110"/>
        <v>1384</v>
      </c>
      <c r="J251" s="110">
        <f t="shared" si="110"/>
        <v>0</v>
      </c>
      <c r="K251" s="110">
        <f t="shared" si="110"/>
        <v>1384</v>
      </c>
      <c r="L251" s="110">
        <f t="shared" si="110"/>
        <v>1437</v>
      </c>
      <c r="M251" s="110">
        <f t="shared" si="110"/>
        <v>0</v>
      </c>
      <c r="N251" s="110">
        <f t="shared" si="110"/>
        <v>1437</v>
      </c>
    </row>
    <row r="252" spans="1:14" s="104" customFormat="1" ht="63">
      <c r="A252" s="111" t="s">
        <v>1009</v>
      </c>
      <c r="B252" s="108" t="s">
        <v>1021</v>
      </c>
      <c r="C252" s="108" t="s">
        <v>1021</v>
      </c>
      <c r="D252" s="109" t="s">
        <v>1007</v>
      </c>
      <c r="E252" s="102"/>
      <c r="F252" s="110">
        <f>SUM(F253:F257)</f>
        <v>1489</v>
      </c>
      <c r="G252" s="110">
        <f aca="true" t="shared" si="111" ref="G252:N252">SUM(G253:G257)</f>
        <v>0</v>
      </c>
      <c r="H252" s="110">
        <f>SUM(H253:H257)</f>
        <v>1489</v>
      </c>
      <c r="I252" s="110">
        <f t="shared" si="111"/>
        <v>1384</v>
      </c>
      <c r="J252" s="110">
        <f t="shared" si="111"/>
        <v>0</v>
      </c>
      <c r="K252" s="110">
        <f t="shared" si="111"/>
        <v>1384</v>
      </c>
      <c r="L252" s="110">
        <f t="shared" si="111"/>
        <v>1437</v>
      </c>
      <c r="M252" s="110">
        <f t="shared" si="111"/>
        <v>0</v>
      </c>
      <c r="N252" s="110">
        <f t="shared" si="111"/>
        <v>1437</v>
      </c>
    </row>
    <row r="253" spans="1:14" s="104" customFormat="1" ht="204.75">
      <c r="A253" s="111" t="s">
        <v>636</v>
      </c>
      <c r="B253" s="108" t="s">
        <v>1021</v>
      </c>
      <c r="C253" s="108" t="s">
        <v>1021</v>
      </c>
      <c r="D253" s="102" t="s">
        <v>543</v>
      </c>
      <c r="E253" s="102" t="s">
        <v>938</v>
      </c>
      <c r="F253" s="110">
        <f>SUM(G253:H253)</f>
        <v>1209.3</v>
      </c>
      <c r="G253" s="110"/>
      <c r="H253" s="110">
        <v>1209.3</v>
      </c>
      <c r="I253" s="110">
        <f>SUM(J253:K253)</f>
        <v>1384</v>
      </c>
      <c r="J253" s="110"/>
      <c r="K253" s="110">
        <v>1384</v>
      </c>
      <c r="L253" s="110">
        <f>SUM(M253:N253)</f>
        <v>1437</v>
      </c>
      <c r="M253" s="110"/>
      <c r="N253" s="110">
        <v>1437</v>
      </c>
    </row>
    <row r="254" spans="1:14" s="104" customFormat="1" ht="126">
      <c r="A254" s="111" t="s">
        <v>108</v>
      </c>
      <c r="B254" s="108" t="s">
        <v>1021</v>
      </c>
      <c r="C254" s="108" t="s">
        <v>1021</v>
      </c>
      <c r="D254" s="102" t="s">
        <v>543</v>
      </c>
      <c r="E254" s="102" t="s">
        <v>940</v>
      </c>
      <c r="F254" s="110">
        <f>SUM(G254:H254)</f>
        <v>171.7</v>
      </c>
      <c r="G254" s="110"/>
      <c r="H254" s="110">
        <v>171.7</v>
      </c>
      <c r="I254" s="110"/>
      <c r="J254" s="110"/>
      <c r="K254" s="110"/>
      <c r="L254" s="110">
        <f>SUM(M254:N254)</f>
        <v>0</v>
      </c>
      <c r="M254" s="110"/>
      <c r="N254" s="110"/>
    </row>
    <row r="255" spans="1:14" s="104" customFormat="1" ht="94.5">
      <c r="A255" s="111" t="s">
        <v>430</v>
      </c>
      <c r="B255" s="108" t="s">
        <v>1021</v>
      </c>
      <c r="C255" s="108" t="s">
        <v>1021</v>
      </c>
      <c r="D255" s="102" t="s">
        <v>543</v>
      </c>
      <c r="E255" s="102" t="s">
        <v>655</v>
      </c>
      <c r="F255" s="110">
        <f>SUM(G255:H255)</f>
        <v>0</v>
      </c>
      <c r="G255" s="110"/>
      <c r="H255" s="110">
        <v>0</v>
      </c>
      <c r="I255" s="110">
        <f>SUM(J255:K255)</f>
        <v>0</v>
      </c>
      <c r="J255" s="110"/>
      <c r="K255" s="110"/>
      <c r="L255" s="110">
        <f>SUM(M255:N255)</f>
        <v>0</v>
      </c>
      <c r="M255" s="110"/>
      <c r="N255" s="110"/>
    </row>
    <row r="256" spans="1:14" s="104" customFormat="1" ht="47.25">
      <c r="A256" s="111" t="s">
        <v>795</v>
      </c>
      <c r="B256" s="108" t="s">
        <v>1021</v>
      </c>
      <c r="C256" s="108" t="s">
        <v>1021</v>
      </c>
      <c r="D256" s="102" t="s">
        <v>1008</v>
      </c>
      <c r="E256" s="102" t="s">
        <v>671</v>
      </c>
      <c r="F256" s="110">
        <f>SUM(G256:H256)</f>
        <v>20</v>
      </c>
      <c r="G256" s="110"/>
      <c r="H256" s="110">
        <v>20</v>
      </c>
      <c r="I256" s="110">
        <f>SUM(J256:K256)</f>
        <v>0</v>
      </c>
      <c r="J256" s="110"/>
      <c r="K256" s="110"/>
      <c r="L256" s="110">
        <f>SUM(M256:N256)</f>
        <v>0</v>
      </c>
      <c r="M256" s="110"/>
      <c r="N256" s="110"/>
    </row>
    <row r="257" spans="1:14" s="104" customFormat="1" ht="63">
      <c r="A257" s="111" t="s">
        <v>39</v>
      </c>
      <c r="B257" s="108" t="s">
        <v>1021</v>
      </c>
      <c r="C257" s="108" t="s">
        <v>1021</v>
      </c>
      <c r="D257" s="102" t="s">
        <v>1008</v>
      </c>
      <c r="E257" s="102" t="s">
        <v>940</v>
      </c>
      <c r="F257" s="110">
        <f>SUM(G257:H257)</f>
        <v>88</v>
      </c>
      <c r="G257" s="110"/>
      <c r="H257" s="110">
        <v>88</v>
      </c>
      <c r="I257" s="110">
        <f>SUM(J257:K257)</f>
        <v>0</v>
      </c>
      <c r="J257" s="110"/>
      <c r="K257" s="110"/>
      <c r="L257" s="110">
        <f>SUM(M257:N257)</f>
        <v>0</v>
      </c>
      <c r="M257" s="110"/>
      <c r="N257" s="110"/>
    </row>
    <row r="258" spans="1:14" s="104" customFormat="1" ht="126">
      <c r="A258" s="111" t="s">
        <v>303</v>
      </c>
      <c r="B258" s="108" t="s">
        <v>1021</v>
      </c>
      <c r="C258" s="108" t="s">
        <v>1021</v>
      </c>
      <c r="D258" s="109" t="s">
        <v>143</v>
      </c>
      <c r="E258" s="102"/>
      <c r="F258" s="110">
        <f>SUM(F259)</f>
        <v>61</v>
      </c>
      <c r="G258" s="110">
        <f aca="true" t="shared" si="112" ref="G258:N258">SUM(G259)</f>
        <v>0</v>
      </c>
      <c r="H258" s="110">
        <f t="shared" si="112"/>
        <v>61</v>
      </c>
      <c r="I258" s="110">
        <f t="shared" si="112"/>
        <v>0</v>
      </c>
      <c r="J258" s="110">
        <f t="shared" si="112"/>
        <v>0</v>
      </c>
      <c r="K258" s="110">
        <f t="shared" si="112"/>
        <v>0</v>
      </c>
      <c r="L258" s="110">
        <f t="shared" si="112"/>
        <v>0</v>
      </c>
      <c r="M258" s="110">
        <f t="shared" si="112"/>
        <v>0</v>
      </c>
      <c r="N258" s="110">
        <f t="shared" si="112"/>
        <v>0</v>
      </c>
    </row>
    <row r="259" spans="1:14" s="104" customFormat="1" ht="47.25">
      <c r="A259" s="111" t="s">
        <v>0</v>
      </c>
      <c r="B259" s="108" t="s">
        <v>1021</v>
      </c>
      <c r="C259" s="108" t="s">
        <v>1021</v>
      </c>
      <c r="D259" s="109" t="s">
        <v>304</v>
      </c>
      <c r="E259" s="102"/>
      <c r="F259" s="110">
        <f>SUM(F260:F262)</f>
        <v>61</v>
      </c>
      <c r="G259" s="110">
        <f aca="true" t="shared" si="113" ref="G259:N259">SUM(G260:G262)</f>
        <v>0</v>
      </c>
      <c r="H259" s="110">
        <f t="shared" si="113"/>
        <v>61</v>
      </c>
      <c r="I259" s="110">
        <f t="shared" si="113"/>
        <v>0</v>
      </c>
      <c r="J259" s="110">
        <f t="shared" si="113"/>
        <v>0</v>
      </c>
      <c r="K259" s="110">
        <f t="shared" si="113"/>
        <v>0</v>
      </c>
      <c r="L259" s="110">
        <f t="shared" si="113"/>
        <v>0</v>
      </c>
      <c r="M259" s="110">
        <f t="shared" si="113"/>
        <v>0</v>
      </c>
      <c r="N259" s="110">
        <f t="shared" si="113"/>
        <v>0</v>
      </c>
    </row>
    <row r="260" spans="1:14" s="104" customFormat="1" ht="141.75">
      <c r="A260" s="129" t="s">
        <v>812</v>
      </c>
      <c r="B260" s="108" t="s">
        <v>1021</v>
      </c>
      <c r="C260" s="108" t="s">
        <v>1021</v>
      </c>
      <c r="D260" s="102" t="s">
        <v>1</v>
      </c>
      <c r="E260" s="102" t="s">
        <v>938</v>
      </c>
      <c r="F260" s="110">
        <f>SUM(G260:H260)</f>
        <v>14.7</v>
      </c>
      <c r="G260" s="110"/>
      <c r="H260" s="110">
        <v>14.7</v>
      </c>
      <c r="I260" s="110"/>
      <c r="J260" s="110"/>
      <c r="K260" s="110"/>
      <c r="L260" s="110"/>
      <c r="M260" s="150"/>
      <c r="N260" s="110"/>
    </row>
    <row r="261" spans="1:14" s="104" customFormat="1" ht="63">
      <c r="A261" s="129" t="s">
        <v>39</v>
      </c>
      <c r="B261" s="108" t="s">
        <v>1021</v>
      </c>
      <c r="C261" s="108" t="s">
        <v>1021</v>
      </c>
      <c r="D261" s="102" t="s">
        <v>1</v>
      </c>
      <c r="E261" s="102" t="s">
        <v>940</v>
      </c>
      <c r="F261" s="110">
        <f>SUM(G261:H261)</f>
        <v>43.3</v>
      </c>
      <c r="G261" s="117"/>
      <c r="H261" s="117">
        <v>43.3</v>
      </c>
      <c r="I261" s="110">
        <f>SUM(J261:K261)</f>
        <v>0</v>
      </c>
      <c r="J261" s="117"/>
      <c r="K261" s="117"/>
      <c r="L261" s="110">
        <f>SUM(M261:N261)</f>
        <v>0</v>
      </c>
      <c r="M261" s="151"/>
      <c r="N261" s="117"/>
    </row>
    <row r="262" spans="1:14" s="104" customFormat="1" ht="47.25">
      <c r="A262" s="129" t="s">
        <v>795</v>
      </c>
      <c r="B262" s="108" t="s">
        <v>1021</v>
      </c>
      <c r="C262" s="108" t="s">
        <v>1021</v>
      </c>
      <c r="D262" s="102" t="s">
        <v>1</v>
      </c>
      <c r="E262" s="102" t="s">
        <v>671</v>
      </c>
      <c r="F262" s="110">
        <f>SUM(G262:H262)</f>
        <v>3</v>
      </c>
      <c r="G262" s="117"/>
      <c r="H262" s="117">
        <v>3</v>
      </c>
      <c r="I262" s="110">
        <f>SUM(J262:K262)</f>
        <v>0</v>
      </c>
      <c r="J262" s="117"/>
      <c r="K262" s="117"/>
      <c r="L262" s="110">
        <f>SUM(M262:N262)</f>
        <v>0</v>
      </c>
      <c r="M262" s="151"/>
      <c r="N262" s="117"/>
    </row>
    <row r="263" spans="1:14" s="104" customFormat="1" ht="141.75">
      <c r="A263" s="111" t="s">
        <v>6</v>
      </c>
      <c r="B263" s="108" t="s">
        <v>1021</v>
      </c>
      <c r="C263" s="108" t="s">
        <v>1021</v>
      </c>
      <c r="D263" s="109" t="s">
        <v>144</v>
      </c>
      <c r="E263" s="102"/>
      <c r="F263" s="110">
        <f>F264</f>
        <v>15</v>
      </c>
      <c r="G263" s="110">
        <f aca="true" t="shared" si="114" ref="G263:N264">G264</f>
        <v>0</v>
      </c>
      <c r="H263" s="110">
        <f t="shared" si="114"/>
        <v>15</v>
      </c>
      <c r="I263" s="110">
        <f t="shared" si="114"/>
        <v>0</v>
      </c>
      <c r="J263" s="110">
        <f t="shared" si="114"/>
        <v>0</v>
      </c>
      <c r="K263" s="110">
        <f t="shared" si="114"/>
        <v>0</v>
      </c>
      <c r="L263" s="110">
        <f t="shared" si="114"/>
        <v>0</v>
      </c>
      <c r="M263" s="110">
        <f t="shared" si="114"/>
        <v>0</v>
      </c>
      <c r="N263" s="110">
        <f t="shared" si="114"/>
        <v>0</v>
      </c>
    </row>
    <row r="264" spans="1:14" s="104" customFormat="1" ht="47.25">
      <c r="A264" s="111" t="s">
        <v>7</v>
      </c>
      <c r="B264" s="108" t="s">
        <v>1021</v>
      </c>
      <c r="C264" s="108" t="s">
        <v>1021</v>
      </c>
      <c r="D264" s="109" t="s">
        <v>4</v>
      </c>
      <c r="E264" s="102"/>
      <c r="F264" s="110">
        <f>F265</f>
        <v>15</v>
      </c>
      <c r="G264" s="110">
        <f t="shared" si="114"/>
        <v>0</v>
      </c>
      <c r="H264" s="110">
        <f t="shared" si="114"/>
        <v>15</v>
      </c>
      <c r="I264" s="110">
        <f t="shared" si="114"/>
        <v>0</v>
      </c>
      <c r="J264" s="110">
        <f t="shared" si="114"/>
        <v>0</v>
      </c>
      <c r="K264" s="110">
        <f t="shared" si="114"/>
        <v>0</v>
      </c>
      <c r="L264" s="110">
        <f t="shared" si="114"/>
        <v>0</v>
      </c>
      <c r="M264" s="110">
        <f t="shared" si="114"/>
        <v>0</v>
      </c>
      <c r="N264" s="110">
        <f t="shared" si="114"/>
        <v>0</v>
      </c>
    </row>
    <row r="265" spans="1:14" s="104" customFormat="1" ht="63">
      <c r="A265" s="129" t="s">
        <v>39</v>
      </c>
      <c r="B265" s="108" t="s">
        <v>1021</v>
      </c>
      <c r="C265" s="108" t="s">
        <v>1021</v>
      </c>
      <c r="D265" s="109" t="s">
        <v>5</v>
      </c>
      <c r="E265" s="102" t="s">
        <v>940</v>
      </c>
      <c r="F265" s="110">
        <f>SUM(G265:H265)</f>
        <v>15</v>
      </c>
      <c r="G265" s="117"/>
      <c r="H265" s="117">
        <v>15</v>
      </c>
      <c r="I265" s="110">
        <f>SUM(J265:K265)</f>
        <v>0</v>
      </c>
      <c r="J265" s="117"/>
      <c r="K265" s="117"/>
      <c r="L265" s="110">
        <f>SUM(M265:N265)</f>
        <v>0</v>
      </c>
      <c r="M265" s="151"/>
      <c r="N265" s="117"/>
    </row>
    <row r="266" spans="1:14" s="104" customFormat="1" ht="31.5">
      <c r="A266" s="90" t="s">
        <v>862</v>
      </c>
      <c r="B266" s="101" t="s">
        <v>1021</v>
      </c>
      <c r="C266" s="101" t="s">
        <v>781</v>
      </c>
      <c r="D266" s="102"/>
      <c r="E266" s="102"/>
      <c r="F266" s="103">
        <f>SUM(F271,F267,F275)</f>
        <v>17558.4</v>
      </c>
      <c r="G266" s="103">
        <f aca="true" t="shared" si="115" ref="G266:N266">SUM(G271,G267,G275)</f>
        <v>143.6</v>
      </c>
      <c r="H266" s="103">
        <f t="shared" si="115"/>
        <v>17414.800000000003</v>
      </c>
      <c r="I266" s="103">
        <f t="shared" si="115"/>
        <v>21016</v>
      </c>
      <c r="J266" s="103">
        <f t="shared" si="115"/>
        <v>93</v>
      </c>
      <c r="K266" s="103">
        <f t="shared" si="115"/>
        <v>20923</v>
      </c>
      <c r="L266" s="103">
        <f t="shared" si="115"/>
        <v>20260</v>
      </c>
      <c r="M266" s="103">
        <f t="shared" si="115"/>
        <v>93</v>
      </c>
      <c r="N266" s="103">
        <f t="shared" si="115"/>
        <v>20167</v>
      </c>
    </row>
    <row r="267" spans="1:14" s="104" customFormat="1" ht="78.75">
      <c r="A267" s="106" t="s">
        <v>175</v>
      </c>
      <c r="B267" s="102" t="s">
        <v>1021</v>
      </c>
      <c r="C267" s="102" t="s">
        <v>781</v>
      </c>
      <c r="D267" s="109" t="s">
        <v>524</v>
      </c>
      <c r="E267" s="102"/>
      <c r="F267" s="110">
        <f>F268</f>
        <v>0</v>
      </c>
      <c r="G267" s="110">
        <f aca="true" t="shared" si="116" ref="G267:H269">G268</f>
        <v>0</v>
      </c>
      <c r="H267" s="110">
        <f t="shared" si="116"/>
        <v>0</v>
      </c>
      <c r="I267" s="110"/>
      <c r="J267" s="110"/>
      <c r="K267" s="110"/>
      <c r="L267" s="110"/>
      <c r="M267" s="110"/>
      <c r="N267" s="110"/>
    </row>
    <row r="268" spans="1:14" s="104" customFormat="1" ht="141.75">
      <c r="A268" s="106" t="s">
        <v>228</v>
      </c>
      <c r="B268" s="102" t="s">
        <v>1021</v>
      </c>
      <c r="C268" s="102" t="s">
        <v>781</v>
      </c>
      <c r="D268" s="109" t="s">
        <v>834</v>
      </c>
      <c r="E268" s="102"/>
      <c r="F268" s="110">
        <f>F269</f>
        <v>0</v>
      </c>
      <c r="G268" s="110">
        <f t="shared" si="116"/>
        <v>0</v>
      </c>
      <c r="H268" s="110">
        <f t="shared" si="116"/>
        <v>0</v>
      </c>
      <c r="I268" s="110"/>
      <c r="J268" s="110"/>
      <c r="K268" s="110"/>
      <c r="L268" s="110"/>
      <c r="M268" s="110"/>
      <c r="N268" s="110"/>
    </row>
    <row r="269" spans="1:14" s="104" customFormat="1" ht="63">
      <c r="A269" s="106" t="s">
        <v>587</v>
      </c>
      <c r="B269" s="102" t="s">
        <v>1021</v>
      </c>
      <c r="C269" s="102" t="s">
        <v>781</v>
      </c>
      <c r="D269" s="109" t="s">
        <v>835</v>
      </c>
      <c r="E269" s="102"/>
      <c r="F269" s="110">
        <f>F270</f>
        <v>0</v>
      </c>
      <c r="G269" s="110">
        <f t="shared" si="116"/>
        <v>0</v>
      </c>
      <c r="H269" s="110">
        <f t="shared" si="116"/>
        <v>0</v>
      </c>
      <c r="I269" s="110"/>
      <c r="J269" s="110"/>
      <c r="K269" s="110"/>
      <c r="L269" s="110"/>
      <c r="M269" s="110"/>
      <c r="N269" s="110"/>
    </row>
    <row r="270" spans="1:14" s="104" customFormat="1" ht="94.5">
      <c r="A270" s="106" t="s">
        <v>588</v>
      </c>
      <c r="B270" s="102" t="s">
        <v>1021</v>
      </c>
      <c r="C270" s="102" t="s">
        <v>781</v>
      </c>
      <c r="D270" s="102" t="s">
        <v>833</v>
      </c>
      <c r="E270" s="102" t="s">
        <v>940</v>
      </c>
      <c r="F270" s="110">
        <f>SUM(G270:H270)</f>
        <v>0</v>
      </c>
      <c r="G270" s="110"/>
      <c r="H270" s="110"/>
      <c r="I270" s="110"/>
      <c r="J270" s="110"/>
      <c r="K270" s="110"/>
      <c r="L270" s="110"/>
      <c r="M270" s="110"/>
      <c r="N270" s="110"/>
    </row>
    <row r="271" spans="1:14" s="104" customFormat="1" ht="78.75">
      <c r="A271" s="106" t="s">
        <v>175</v>
      </c>
      <c r="B271" s="108" t="s">
        <v>1021</v>
      </c>
      <c r="C271" s="108" t="s">
        <v>781</v>
      </c>
      <c r="D271" s="109" t="s">
        <v>524</v>
      </c>
      <c r="E271" s="102"/>
      <c r="F271" s="110">
        <f>F272</f>
        <v>48</v>
      </c>
      <c r="G271" s="110">
        <f aca="true" t="shared" si="117" ref="G271:N273">G272</f>
        <v>0</v>
      </c>
      <c r="H271" s="110">
        <f t="shared" si="117"/>
        <v>48</v>
      </c>
      <c r="I271" s="110">
        <f t="shared" si="117"/>
        <v>0</v>
      </c>
      <c r="J271" s="110">
        <f t="shared" si="117"/>
        <v>0</v>
      </c>
      <c r="K271" s="110">
        <f t="shared" si="117"/>
        <v>0</v>
      </c>
      <c r="L271" s="110">
        <f t="shared" si="117"/>
        <v>0</v>
      </c>
      <c r="M271" s="110">
        <f t="shared" si="117"/>
        <v>0</v>
      </c>
      <c r="N271" s="110">
        <f t="shared" si="117"/>
        <v>0</v>
      </c>
    </row>
    <row r="272" spans="1:14" s="104" customFormat="1" ht="141.75">
      <c r="A272" s="106" t="s">
        <v>209</v>
      </c>
      <c r="B272" s="108" t="s">
        <v>1021</v>
      </c>
      <c r="C272" s="108" t="s">
        <v>781</v>
      </c>
      <c r="D272" s="109" t="s">
        <v>834</v>
      </c>
      <c r="E272" s="102"/>
      <c r="F272" s="110">
        <f>F273</f>
        <v>48</v>
      </c>
      <c r="G272" s="110">
        <f t="shared" si="117"/>
        <v>0</v>
      </c>
      <c r="H272" s="110">
        <f t="shared" si="117"/>
        <v>48</v>
      </c>
      <c r="I272" s="110">
        <f t="shared" si="117"/>
        <v>0</v>
      </c>
      <c r="J272" s="110">
        <f t="shared" si="117"/>
        <v>0</v>
      </c>
      <c r="K272" s="110">
        <f t="shared" si="117"/>
        <v>0</v>
      </c>
      <c r="L272" s="110">
        <f t="shared" si="117"/>
        <v>0</v>
      </c>
      <c r="M272" s="110">
        <f t="shared" si="117"/>
        <v>0</v>
      </c>
      <c r="N272" s="110">
        <f t="shared" si="117"/>
        <v>0</v>
      </c>
    </row>
    <row r="273" spans="1:14" s="104" customFormat="1" ht="63">
      <c r="A273" s="106" t="s">
        <v>587</v>
      </c>
      <c r="B273" s="108" t="s">
        <v>1021</v>
      </c>
      <c r="C273" s="108" t="s">
        <v>781</v>
      </c>
      <c r="D273" s="109" t="s">
        <v>835</v>
      </c>
      <c r="E273" s="102"/>
      <c r="F273" s="110">
        <f>F274</f>
        <v>48</v>
      </c>
      <c r="G273" s="110">
        <f t="shared" si="117"/>
        <v>0</v>
      </c>
      <c r="H273" s="110">
        <f t="shared" si="117"/>
        <v>48</v>
      </c>
      <c r="I273" s="110">
        <f t="shared" si="117"/>
        <v>0</v>
      </c>
      <c r="J273" s="110">
        <f t="shared" si="117"/>
        <v>0</v>
      </c>
      <c r="K273" s="110">
        <f t="shared" si="117"/>
        <v>0</v>
      </c>
      <c r="L273" s="110">
        <f t="shared" si="117"/>
        <v>0</v>
      </c>
      <c r="M273" s="110">
        <f t="shared" si="117"/>
        <v>0</v>
      </c>
      <c r="N273" s="110">
        <f t="shared" si="117"/>
        <v>0</v>
      </c>
    </row>
    <row r="274" spans="1:14" s="104" customFormat="1" ht="94.5">
      <c r="A274" s="106" t="s">
        <v>588</v>
      </c>
      <c r="B274" s="108" t="s">
        <v>1021</v>
      </c>
      <c r="C274" s="108" t="s">
        <v>781</v>
      </c>
      <c r="D274" s="102" t="s">
        <v>833</v>
      </c>
      <c r="E274" s="102" t="s">
        <v>940</v>
      </c>
      <c r="F274" s="110">
        <f>SUM(G274:H274)</f>
        <v>48</v>
      </c>
      <c r="G274" s="110"/>
      <c r="H274" s="110">
        <v>48</v>
      </c>
      <c r="I274" s="110">
        <f>SUM(J274:K274)</f>
        <v>0</v>
      </c>
      <c r="J274" s="110"/>
      <c r="K274" s="110"/>
      <c r="L274" s="110">
        <f>SUM(M274:N274)</f>
        <v>0</v>
      </c>
      <c r="M274" s="110"/>
      <c r="N274" s="110"/>
    </row>
    <row r="275" spans="1:14" s="104" customFormat="1" ht="63">
      <c r="A275" s="111" t="s">
        <v>197</v>
      </c>
      <c r="B275" s="108" t="s">
        <v>1021</v>
      </c>
      <c r="C275" s="108" t="s">
        <v>781</v>
      </c>
      <c r="D275" s="109" t="s">
        <v>557</v>
      </c>
      <c r="E275" s="102"/>
      <c r="F275" s="110">
        <f aca="true" t="shared" si="118" ref="F275:N275">SUM(F276,F279)</f>
        <v>17510.4</v>
      </c>
      <c r="G275" s="110">
        <f t="shared" si="118"/>
        <v>143.6</v>
      </c>
      <c r="H275" s="110">
        <f t="shared" si="118"/>
        <v>17366.800000000003</v>
      </c>
      <c r="I275" s="110">
        <f t="shared" si="118"/>
        <v>21016</v>
      </c>
      <c r="J275" s="110">
        <f t="shared" si="118"/>
        <v>93</v>
      </c>
      <c r="K275" s="110">
        <f t="shared" si="118"/>
        <v>20923</v>
      </c>
      <c r="L275" s="110">
        <f t="shared" si="118"/>
        <v>20260</v>
      </c>
      <c r="M275" s="110">
        <f t="shared" si="118"/>
        <v>93</v>
      </c>
      <c r="N275" s="110">
        <f t="shared" si="118"/>
        <v>20167</v>
      </c>
    </row>
    <row r="276" spans="1:14" s="104" customFormat="1" ht="94.5">
      <c r="A276" s="111" t="s">
        <v>229</v>
      </c>
      <c r="B276" s="108" t="s">
        <v>1021</v>
      </c>
      <c r="C276" s="108" t="s">
        <v>781</v>
      </c>
      <c r="D276" s="109" t="s">
        <v>804</v>
      </c>
      <c r="E276" s="102"/>
      <c r="F276" s="110">
        <f aca="true" t="shared" si="119" ref="F276:N277">F277</f>
        <v>143.6</v>
      </c>
      <c r="G276" s="110">
        <f t="shared" si="119"/>
        <v>143.6</v>
      </c>
      <c r="H276" s="110">
        <f t="shared" si="119"/>
        <v>0</v>
      </c>
      <c r="I276" s="110">
        <f t="shared" si="119"/>
        <v>93</v>
      </c>
      <c r="J276" s="110">
        <f t="shared" si="119"/>
        <v>93</v>
      </c>
      <c r="K276" s="110">
        <f t="shared" si="119"/>
        <v>0</v>
      </c>
      <c r="L276" s="110">
        <f t="shared" si="119"/>
        <v>93</v>
      </c>
      <c r="M276" s="110">
        <f t="shared" si="119"/>
        <v>93</v>
      </c>
      <c r="N276" s="110">
        <f t="shared" si="119"/>
        <v>0</v>
      </c>
    </row>
    <row r="277" spans="1:14" s="104" customFormat="1" ht="47.25">
      <c r="A277" s="111" t="s">
        <v>805</v>
      </c>
      <c r="B277" s="108" t="s">
        <v>1021</v>
      </c>
      <c r="C277" s="108" t="s">
        <v>781</v>
      </c>
      <c r="D277" s="109" t="s">
        <v>806</v>
      </c>
      <c r="E277" s="102"/>
      <c r="F277" s="110">
        <f t="shared" si="119"/>
        <v>143.6</v>
      </c>
      <c r="G277" s="110">
        <f t="shared" si="119"/>
        <v>143.6</v>
      </c>
      <c r="H277" s="110">
        <f t="shared" si="119"/>
        <v>0</v>
      </c>
      <c r="I277" s="110">
        <f t="shared" si="119"/>
        <v>93</v>
      </c>
      <c r="J277" s="110">
        <f t="shared" si="119"/>
        <v>93</v>
      </c>
      <c r="K277" s="110">
        <f t="shared" si="119"/>
        <v>0</v>
      </c>
      <c r="L277" s="110">
        <f t="shared" si="119"/>
        <v>93</v>
      </c>
      <c r="M277" s="110">
        <f t="shared" si="119"/>
        <v>93</v>
      </c>
      <c r="N277" s="110">
        <f t="shared" si="119"/>
        <v>0</v>
      </c>
    </row>
    <row r="278" spans="1:14" s="104" customFormat="1" ht="126">
      <c r="A278" s="111" t="s">
        <v>808</v>
      </c>
      <c r="B278" s="108" t="s">
        <v>1021</v>
      </c>
      <c r="C278" s="108" t="s">
        <v>781</v>
      </c>
      <c r="D278" s="102" t="s">
        <v>807</v>
      </c>
      <c r="E278" s="102" t="s">
        <v>667</v>
      </c>
      <c r="F278" s="110">
        <f>SUM(G278:H278)</f>
        <v>143.6</v>
      </c>
      <c r="G278" s="110">
        <v>143.6</v>
      </c>
      <c r="H278" s="110"/>
      <c r="I278" s="110">
        <f>SUM(J278:K278)</f>
        <v>93</v>
      </c>
      <c r="J278" s="110">
        <v>93</v>
      </c>
      <c r="K278" s="110"/>
      <c r="L278" s="110">
        <f>SUM(M278:N278)</f>
        <v>93</v>
      </c>
      <c r="M278" s="110">
        <v>93</v>
      </c>
      <c r="N278" s="110"/>
    </row>
    <row r="279" spans="1:14" s="104" customFormat="1" ht="94.5">
      <c r="A279" s="111" t="s">
        <v>208</v>
      </c>
      <c r="B279" s="108" t="s">
        <v>1021</v>
      </c>
      <c r="C279" s="108" t="s">
        <v>781</v>
      </c>
      <c r="D279" s="109" t="s">
        <v>663</v>
      </c>
      <c r="E279" s="102"/>
      <c r="F279" s="110">
        <f>SUM(F280,F282,F286,)</f>
        <v>17366.800000000003</v>
      </c>
      <c r="G279" s="110">
        <f aca="true" t="shared" si="120" ref="G279:N279">SUM(G280,G282,G286,)</f>
        <v>0</v>
      </c>
      <c r="H279" s="110">
        <f t="shared" si="120"/>
        <v>17366.800000000003</v>
      </c>
      <c r="I279" s="110">
        <f t="shared" si="120"/>
        <v>20923</v>
      </c>
      <c r="J279" s="110">
        <f t="shared" si="120"/>
        <v>0</v>
      </c>
      <c r="K279" s="110">
        <f t="shared" si="120"/>
        <v>20923</v>
      </c>
      <c r="L279" s="110">
        <f t="shared" si="120"/>
        <v>20167</v>
      </c>
      <c r="M279" s="110">
        <f t="shared" si="120"/>
        <v>0</v>
      </c>
      <c r="N279" s="110">
        <f t="shared" si="120"/>
        <v>20167</v>
      </c>
    </row>
    <row r="280" spans="1:14" s="104" customFormat="1" ht="47.25">
      <c r="A280" s="111" t="s">
        <v>41</v>
      </c>
      <c r="B280" s="108" t="s">
        <v>1021</v>
      </c>
      <c r="C280" s="108" t="s">
        <v>781</v>
      </c>
      <c r="D280" s="109" t="s">
        <v>981</v>
      </c>
      <c r="E280" s="102"/>
      <c r="F280" s="110">
        <f aca="true" t="shared" si="121" ref="F280:N280">F281</f>
        <v>2559.4</v>
      </c>
      <c r="G280" s="110">
        <f t="shared" si="121"/>
        <v>0</v>
      </c>
      <c r="H280" s="110">
        <f t="shared" si="121"/>
        <v>2559.4</v>
      </c>
      <c r="I280" s="110">
        <f t="shared" si="121"/>
        <v>3821</v>
      </c>
      <c r="J280" s="110">
        <f t="shared" si="121"/>
        <v>0</v>
      </c>
      <c r="K280" s="110">
        <f t="shared" si="121"/>
        <v>3821</v>
      </c>
      <c r="L280" s="110">
        <f t="shared" si="121"/>
        <v>3969</v>
      </c>
      <c r="M280" s="110">
        <f t="shared" si="121"/>
        <v>0</v>
      </c>
      <c r="N280" s="110">
        <f t="shared" si="121"/>
        <v>3969</v>
      </c>
    </row>
    <row r="281" spans="1:14" s="104" customFormat="1" ht="173.25">
      <c r="A281" s="106" t="s">
        <v>699</v>
      </c>
      <c r="B281" s="108" t="s">
        <v>1021</v>
      </c>
      <c r="C281" s="108" t="s">
        <v>781</v>
      </c>
      <c r="D281" s="102" t="s">
        <v>572</v>
      </c>
      <c r="E281" s="102">
        <v>100</v>
      </c>
      <c r="F281" s="110">
        <f>SUM(G281:H281)</f>
        <v>2559.4</v>
      </c>
      <c r="G281" s="117"/>
      <c r="H281" s="117">
        <v>2559.4</v>
      </c>
      <c r="I281" s="110">
        <f>SUM(J281:K281)</f>
        <v>3821</v>
      </c>
      <c r="J281" s="117"/>
      <c r="K281" s="117">
        <v>3821</v>
      </c>
      <c r="L281" s="110">
        <f>SUM(M281:N281)</f>
        <v>3969</v>
      </c>
      <c r="M281" s="117"/>
      <c r="N281" s="117">
        <v>3969</v>
      </c>
    </row>
    <row r="282" spans="1:14" s="104" customFormat="1" ht="110.25">
      <c r="A282" s="111" t="s">
        <v>37</v>
      </c>
      <c r="B282" s="108" t="s">
        <v>1021</v>
      </c>
      <c r="C282" s="108" t="s">
        <v>781</v>
      </c>
      <c r="D282" s="109" t="s">
        <v>36</v>
      </c>
      <c r="E282" s="102"/>
      <c r="F282" s="110">
        <f aca="true" t="shared" si="122" ref="F282:N282">SUM(F283:F285)</f>
        <v>14111.7</v>
      </c>
      <c r="G282" s="110">
        <f t="shared" si="122"/>
        <v>0</v>
      </c>
      <c r="H282" s="110">
        <f t="shared" si="122"/>
        <v>14111.7</v>
      </c>
      <c r="I282" s="110">
        <f t="shared" si="122"/>
        <v>17102</v>
      </c>
      <c r="J282" s="110">
        <f t="shared" si="122"/>
        <v>0</v>
      </c>
      <c r="K282" s="110">
        <f t="shared" si="122"/>
        <v>17102</v>
      </c>
      <c r="L282" s="110">
        <f t="shared" si="122"/>
        <v>16198</v>
      </c>
      <c r="M282" s="110">
        <f t="shared" si="122"/>
        <v>0</v>
      </c>
      <c r="N282" s="110">
        <f t="shared" si="122"/>
        <v>16198</v>
      </c>
    </row>
    <row r="283" spans="1:14" s="104" customFormat="1" ht="204.75">
      <c r="A283" s="115" t="s">
        <v>636</v>
      </c>
      <c r="B283" s="108" t="s">
        <v>1021</v>
      </c>
      <c r="C283" s="108" t="s">
        <v>781</v>
      </c>
      <c r="D283" s="102" t="s">
        <v>574</v>
      </c>
      <c r="E283" s="102">
        <v>100</v>
      </c>
      <c r="F283" s="110">
        <f>SUM(G283:H283)</f>
        <v>9662.6</v>
      </c>
      <c r="G283" s="117"/>
      <c r="H283" s="117">
        <v>9662.6</v>
      </c>
      <c r="I283" s="110">
        <f>SUM(J283:K283)</f>
        <v>15602</v>
      </c>
      <c r="J283" s="117"/>
      <c r="K283" s="117">
        <v>15602</v>
      </c>
      <c r="L283" s="110">
        <f>SUM(M283:N283)</f>
        <v>15963</v>
      </c>
      <c r="M283" s="117"/>
      <c r="N283" s="117">
        <v>15963</v>
      </c>
    </row>
    <row r="284" spans="1:14" s="104" customFormat="1" ht="126">
      <c r="A284" s="106" t="s">
        <v>108</v>
      </c>
      <c r="B284" s="108" t="s">
        <v>1021</v>
      </c>
      <c r="C284" s="108" t="s">
        <v>781</v>
      </c>
      <c r="D284" s="102" t="s">
        <v>574</v>
      </c>
      <c r="E284" s="102">
        <v>200</v>
      </c>
      <c r="F284" s="110">
        <f>SUM(G284:H284)</f>
        <v>4438.9</v>
      </c>
      <c r="G284" s="117"/>
      <c r="H284" s="117">
        <v>4438.9</v>
      </c>
      <c r="I284" s="110">
        <f>SUM(J284:K284)</f>
        <v>1500</v>
      </c>
      <c r="J284" s="117"/>
      <c r="K284" s="117">
        <v>1500</v>
      </c>
      <c r="L284" s="110">
        <f>SUM(M284:N284)</f>
        <v>235</v>
      </c>
      <c r="M284" s="117"/>
      <c r="N284" s="117">
        <v>235</v>
      </c>
    </row>
    <row r="285" spans="1:14" s="104" customFormat="1" ht="94.5">
      <c r="A285" s="106" t="s">
        <v>700</v>
      </c>
      <c r="B285" s="108" t="s">
        <v>1021</v>
      </c>
      <c r="C285" s="108" t="s">
        <v>781</v>
      </c>
      <c r="D285" s="102" t="s">
        <v>574</v>
      </c>
      <c r="E285" s="102">
        <v>800</v>
      </c>
      <c r="F285" s="110">
        <f>SUM(G285:H285)</f>
        <v>10.2</v>
      </c>
      <c r="G285" s="117"/>
      <c r="H285" s="117">
        <v>10.2</v>
      </c>
      <c r="I285" s="110">
        <f>SUM(J285:K285)</f>
        <v>0</v>
      </c>
      <c r="J285" s="117"/>
      <c r="K285" s="117"/>
      <c r="L285" s="110">
        <f>SUM(M285:N285)</f>
        <v>0</v>
      </c>
      <c r="M285" s="117"/>
      <c r="N285" s="117"/>
    </row>
    <row r="286" spans="1:14" s="104" customFormat="1" ht="47.25">
      <c r="A286" s="118" t="s">
        <v>40</v>
      </c>
      <c r="B286" s="108" t="s">
        <v>1021</v>
      </c>
      <c r="C286" s="108" t="s">
        <v>781</v>
      </c>
      <c r="D286" s="109" t="s">
        <v>38</v>
      </c>
      <c r="E286" s="102"/>
      <c r="F286" s="110">
        <f>SUM(F287:F290)</f>
        <v>695.7</v>
      </c>
      <c r="G286" s="110">
        <f>SUM(G287:G290)</f>
        <v>0</v>
      </c>
      <c r="H286" s="110">
        <f>SUM(H287:H290)</f>
        <v>695.7</v>
      </c>
      <c r="I286" s="110">
        <f>SUM(I287:I290)</f>
        <v>0</v>
      </c>
      <c r="J286" s="110">
        <f>SUM(J288:J290)</f>
        <v>0</v>
      </c>
      <c r="K286" s="110">
        <f>SUM(K288:K290)</f>
        <v>0</v>
      </c>
      <c r="L286" s="110">
        <f>SUM(L287:L290)</f>
        <v>0</v>
      </c>
      <c r="M286" s="110">
        <f>SUM(M288:M290)</f>
        <v>0</v>
      </c>
      <c r="N286" s="110">
        <f>SUM(N288:N290)</f>
        <v>0</v>
      </c>
    </row>
    <row r="287" spans="1:14" s="104" customFormat="1" ht="141.75">
      <c r="A287" s="118" t="s">
        <v>156</v>
      </c>
      <c r="B287" s="108" t="s">
        <v>1021</v>
      </c>
      <c r="C287" s="108" t="s">
        <v>781</v>
      </c>
      <c r="D287" s="109" t="s">
        <v>157</v>
      </c>
      <c r="E287" s="102" t="s">
        <v>938</v>
      </c>
      <c r="F287" s="110">
        <f>SUM(G287:H287)</f>
        <v>0</v>
      </c>
      <c r="G287" s="110"/>
      <c r="H287" s="110"/>
      <c r="I287" s="110">
        <f>SUM(J287:K287)</f>
        <v>0</v>
      </c>
      <c r="J287" s="110"/>
      <c r="K287" s="110"/>
      <c r="L287" s="110">
        <f>SUM(M287:N287)</f>
        <v>0</v>
      </c>
      <c r="M287" s="110"/>
      <c r="N287" s="110"/>
    </row>
    <row r="288" spans="1:14" s="104" customFormat="1" ht="47.25">
      <c r="A288" s="118" t="s">
        <v>795</v>
      </c>
      <c r="B288" s="108" t="s">
        <v>1021</v>
      </c>
      <c r="C288" s="108" t="s">
        <v>781</v>
      </c>
      <c r="D288" s="102" t="s">
        <v>575</v>
      </c>
      <c r="E288" s="102" t="s">
        <v>671</v>
      </c>
      <c r="F288" s="110">
        <f>SUM(G288:H288)</f>
        <v>113.2</v>
      </c>
      <c r="G288" s="110"/>
      <c r="H288" s="110">
        <v>113.2</v>
      </c>
      <c r="I288" s="110">
        <f>SUM(J288:K288)</f>
        <v>0</v>
      </c>
      <c r="J288" s="110"/>
      <c r="K288" s="110"/>
      <c r="L288" s="110">
        <f>SUM(M288:N288)</f>
        <v>0</v>
      </c>
      <c r="M288" s="110"/>
      <c r="N288" s="110"/>
    </row>
    <row r="289" spans="1:14" s="104" customFormat="1" ht="63">
      <c r="A289" s="106" t="s">
        <v>39</v>
      </c>
      <c r="B289" s="108" t="s">
        <v>1021</v>
      </c>
      <c r="C289" s="108" t="s">
        <v>781</v>
      </c>
      <c r="D289" s="102" t="s">
        <v>575</v>
      </c>
      <c r="E289" s="102" t="s">
        <v>940</v>
      </c>
      <c r="F289" s="110">
        <f>SUM(G289:H289)</f>
        <v>582.5</v>
      </c>
      <c r="G289" s="117"/>
      <c r="H289" s="117">
        <v>582.5</v>
      </c>
      <c r="I289" s="110">
        <f>SUM(J289:K289)</f>
        <v>0</v>
      </c>
      <c r="J289" s="117"/>
      <c r="K289" s="117"/>
      <c r="L289" s="110">
        <f>SUM(M289:N289)</f>
        <v>0</v>
      </c>
      <c r="M289" s="117"/>
      <c r="N289" s="117"/>
    </row>
    <row r="290" spans="1:14" s="104" customFormat="1" ht="31.5">
      <c r="A290" s="106" t="s">
        <v>813</v>
      </c>
      <c r="B290" s="108" t="s">
        <v>1021</v>
      </c>
      <c r="C290" s="108" t="s">
        <v>781</v>
      </c>
      <c r="D290" s="102" t="s">
        <v>575</v>
      </c>
      <c r="E290" s="102" t="s">
        <v>655</v>
      </c>
      <c r="F290" s="110">
        <f>SUM(G290:H290)</f>
        <v>0</v>
      </c>
      <c r="G290" s="117"/>
      <c r="H290" s="117"/>
      <c r="I290" s="110">
        <f>SUM(J290:K290)</f>
        <v>0</v>
      </c>
      <c r="J290" s="117"/>
      <c r="K290" s="117">
        <v>0</v>
      </c>
      <c r="L290" s="110">
        <f>SUM(M290:N290)</f>
        <v>0</v>
      </c>
      <c r="M290" s="117"/>
      <c r="N290" s="117">
        <v>0</v>
      </c>
    </row>
    <row r="291" spans="1:14" s="119" customFormat="1" ht="15.75">
      <c r="A291" s="152" t="s">
        <v>865</v>
      </c>
      <c r="B291" s="99" t="s">
        <v>782</v>
      </c>
      <c r="C291" s="105"/>
      <c r="D291" s="105"/>
      <c r="E291" s="105"/>
      <c r="F291" s="103">
        <f aca="true" t="shared" si="123" ref="F291:N291">SUM(F292,F334)</f>
        <v>80827.4</v>
      </c>
      <c r="G291" s="103">
        <f t="shared" si="123"/>
        <v>13982</v>
      </c>
      <c r="H291" s="103">
        <f t="shared" si="123"/>
        <v>66845.40000000001</v>
      </c>
      <c r="I291" s="103">
        <f t="shared" si="123"/>
        <v>79665.70000000001</v>
      </c>
      <c r="J291" s="103">
        <f t="shared" si="123"/>
        <v>4716.7</v>
      </c>
      <c r="K291" s="103">
        <f t="shared" si="123"/>
        <v>74949</v>
      </c>
      <c r="L291" s="103">
        <f t="shared" si="123"/>
        <v>111736</v>
      </c>
      <c r="M291" s="103">
        <f t="shared" si="123"/>
        <v>34794</v>
      </c>
      <c r="N291" s="103">
        <f t="shared" si="123"/>
        <v>76942</v>
      </c>
    </row>
    <row r="292" spans="1:14" s="104" customFormat="1" ht="15.75">
      <c r="A292" s="90" t="s">
        <v>866</v>
      </c>
      <c r="B292" s="101" t="s">
        <v>782</v>
      </c>
      <c r="C292" s="101" t="s">
        <v>970</v>
      </c>
      <c r="D292" s="102"/>
      <c r="E292" s="102"/>
      <c r="F292" s="103">
        <f>SUM(F293)</f>
        <v>52868.299999999996</v>
      </c>
      <c r="G292" s="103">
        <f aca="true" t="shared" si="124" ref="G292:N292">SUM(G293)</f>
        <v>1325</v>
      </c>
      <c r="H292" s="103">
        <f t="shared" si="124"/>
        <v>51543.3</v>
      </c>
      <c r="I292" s="103">
        <f t="shared" si="124"/>
        <v>65220.700000000004</v>
      </c>
      <c r="J292" s="103">
        <f t="shared" si="124"/>
        <v>4716.7</v>
      </c>
      <c r="K292" s="103">
        <f t="shared" si="124"/>
        <v>60504</v>
      </c>
      <c r="L292" s="103">
        <f t="shared" si="124"/>
        <v>96728</v>
      </c>
      <c r="M292" s="103">
        <f t="shared" si="124"/>
        <v>34794</v>
      </c>
      <c r="N292" s="103">
        <f t="shared" si="124"/>
        <v>61934</v>
      </c>
    </row>
    <row r="293" spans="1:14" s="104" customFormat="1" ht="63">
      <c r="A293" s="111" t="s">
        <v>201</v>
      </c>
      <c r="B293" s="108" t="s">
        <v>782</v>
      </c>
      <c r="C293" s="108" t="s">
        <v>970</v>
      </c>
      <c r="D293" s="109" t="s">
        <v>336</v>
      </c>
      <c r="E293" s="102"/>
      <c r="F293" s="110">
        <f aca="true" t="shared" si="125" ref="F293:N293">SUM(F294,F304,F312,F330)</f>
        <v>52868.299999999996</v>
      </c>
      <c r="G293" s="110">
        <f t="shared" si="125"/>
        <v>1325</v>
      </c>
      <c r="H293" s="110">
        <f t="shared" si="125"/>
        <v>51543.3</v>
      </c>
      <c r="I293" s="110">
        <f t="shared" si="125"/>
        <v>65220.700000000004</v>
      </c>
      <c r="J293" s="110">
        <f t="shared" si="125"/>
        <v>4716.7</v>
      </c>
      <c r="K293" s="110">
        <f t="shared" si="125"/>
        <v>60504</v>
      </c>
      <c r="L293" s="110">
        <f t="shared" si="125"/>
        <v>96728</v>
      </c>
      <c r="M293" s="110">
        <f t="shared" si="125"/>
        <v>34794</v>
      </c>
      <c r="N293" s="110">
        <f t="shared" si="125"/>
        <v>61934</v>
      </c>
    </row>
    <row r="294" spans="1:14" s="104" customFormat="1" ht="94.5">
      <c r="A294" s="111" t="s">
        <v>212</v>
      </c>
      <c r="B294" s="108" t="s">
        <v>782</v>
      </c>
      <c r="C294" s="108" t="s">
        <v>970</v>
      </c>
      <c r="D294" s="109" t="s">
        <v>337</v>
      </c>
      <c r="E294" s="102"/>
      <c r="F294" s="110">
        <f aca="true" t="shared" si="126" ref="F294:N294">SUM(F295,F299,F302)</f>
        <v>13095.399999999998</v>
      </c>
      <c r="G294" s="110">
        <f t="shared" si="126"/>
        <v>7.4</v>
      </c>
      <c r="H294" s="110">
        <f t="shared" si="126"/>
        <v>13087.999999999998</v>
      </c>
      <c r="I294" s="110">
        <f t="shared" si="126"/>
        <v>12688.4</v>
      </c>
      <c r="J294" s="110">
        <f t="shared" si="126"/>
        <v>7.4</v>
      </c>
      <c r="K294" s="110">
        <f t="shared" si="126"/>
        <v>12681</v>
      </c>
      <c r="L294" s="110">
        <f t="shared" si="126"/>
        <v>13359</v>
      </c>
      <c r="M294" s="110">
        <f t="shared" si="126"/>
        <v>0</v>
      </c>
      <c r="N294" s="110">
        <f t="shared" si="126"/>
        <v>13359</v>
      </c>
    </row>
    <row r="295" spans="1:14" s="104" customFormat="1" ht="94.5">
      <c r="A295" s="111" t="s">
        <v>310</v>
      </c>
      <c r="B295" s="108" t="s">
        <v>782</v>
      </c>
      <c r="C295" s="108" t="s">
        <v>970</v>
      </c>
      <c r="D295" s="109" t="s">
        <v>338</v>
      </c>
      <c r="E295" s="102"/>
      <c r="F295" s="110">
        <f aca="true" t="shared" si="127" ref="F295:N295">SUM(F296:F298)</f>
        <v>12922.699999999999</v>
      </c>
      <c r="G295" s="110">
        <f t="shared" si="127"/>
        <v>0</v>
      </c>
      <c r="H295" s="110">
        <f t="shared" si="127"/>
        <v>12922.699999999999</v>
      </c>
      <c r="I295" s="110">
        <f t="shared" si="127"/>
        <v>12681</v>
      </c>
      <c r="J295" s="110">
        <f t="shared" si="127"/>
        <v>0</v>
      </c>
      <c r="K295" s="110">
        <f t="shared" si="127"/>
        <v>12681</v>
      </c>
      <c r="L295" s="110">
        <f t="shared" si="127"/>
        <v>13359</v>
      </c>
      <c r="M295" s="110">
        <f t="shared" si="127"/>
        <v>0</v>
      </c>
      <c r="N295" s="110">
        <f t="shared" si="127"/>
        <v>13359</v>
      </c>
    </row>
    <row r="296" spans="1:14" s="104" customFormat="1" ht="204.75">
      <c r="A296" s="115" t="s">
        <v>428</v>
      </c>
      <c r="B296" s="108" t="s">
        <v>782</v>
      </c>
      <c r="C296" s="108" t="s">
        <v>970</v>
      </c>
      <c r="D296" s="102" t="s">
        <v>578</v>
      </c>
      <c r="E296" s="102">
        <v>100</v>
      </c>
      <c r="F296" s="110">
        <f>SUM(G296:H296)</f>
        <v>10804.4</v>
      </c>
      <c r="G296" s="117"/>
      <c r="H296" s="117">
        <v>10804.4</v>
      </c>
      <c r="I296" s="110">
        <f>SUM(J296:K296)</f>
        <v>11454</v>
      </c>
      <c r="J296" s="117"/>
      <c r="K296" s="117">
        <v>11454</v>
      </c>
      <c r="L296" s="110">
        <f>SUM(M296:N296)</f>
        <v>12111</v>
      </c>
      <c r="M296" s="117"/>
      <c r="N296" s="117">
        <v>12111</v>
      </c>
    </row>
    <row r="297" spans="1:14" s="104" customFormat="1" ht="126">
      <c r="A297" s="106" t="s">
        <v>429</v>
      </c>
      <c r="B297" s="108" t="s">
        <v>782</v>
      </c>
      <c r="C297" s="108" t="s">
        <v>970</v>
      </c>
      <c r="D297" s="102" t="s">
        <v>578</v>
      </c>
      <c r="E297" s="102">
        <v>200</v>
      </c>
      <c r="F297" s="110">
        <f>SUM(G297:H297)</f>
        <v>1795.8</v>
      </c>
      <c r="G297" s="117"/>
      <c r="H297" s="117">
        <v>1795.8</v>
      </c>
      <c r="I297" s="110">
        <f>SUM(J297:K297)</f>
        <v>953</v>
      </c>
      <c r="J297" s="117"/>
      <c r="K297" s="117">
        <v>953</v>
      </c>
      <c r="L297" s="110">
        <f>SUM(M297:N297)</f>
        <v>990</v>
      </c>
      <c r="M297" s="117"/>
      <c r="N297" s="117">
        <v>990</v>
      </c>
    </row>
    <row r="298" spans="1:14" s="104" customFormat="1" ht="94.5">
      <c r="A298" s="106" t="s">
        <v>430</v>
      </c>
      <c r="B298" s="108" t="s">
        <v>782</v>
      </c>
      <c r="C298" s="108" t="s">
        <v>970</v>
      </c>
      <c r="D298" s="102" t="s">
        <v>578</v>
      </c>
      <c r="E298" s="102">
        <v>800</v>
      </c>
      <c r="F298" s="110">
        <f>SUM(G298:H298)</f>
        <v>322.5</v>
      </c>
      <c r="G298" s="117"/>
      <c r="H298" s="117">
        <v>322.5</v>
      </c>
      <c r="I298" s="110">
        <f>SUM(J298:K298)</f>
        <v>274</v>
      </c>
      <c r="J298" s="117"/>
      <c r="K298" s="117">
        <v>274</v>
      </c>
      <c r="L298" s="110">
        <f>SUM(M298:N298)</f>
        <v>258</v>
      </c>
      <c r="M298" s="117"/>
      <c r="N298" s="117">
        <v>258</v>
      </c>
    </row>
    <row r="299" spans="1:14" s="104" customFormat="1" ht="47.25">
      <c r="A299" s="118" t="s">
        <v>44</v>
      </c>
      <c r="B299" s="108" t="s">
        <v>782</v>
      </c>
      <c r="C299" s="108" t="s">
        <v>970</v>
      </c>
      <c r="D299" s="109" t="s">
        <v>60</v>
      </c>
      <c r="E299" s="102"/>
      <c r="F299" s="110">
        <f aca="true" t="shared" si="128" ref="F299:N299">SUM(F300:F301)</f>
        <v>133.4</v>
      </c>
      <c r="G299" s="110">
        <f t="shared" si="128"/>
        <v>7.4</v>
      </c>
      <c r="H299" s="110">
        <f t="shared" si="128"/>
        <v>126</v>
      </c>
      <c r="I299" s="110">
        <f t="shared" si="128"/>
        <v>7.4</v>
      </c>
      <c r="J299" s="110">
        <f t="shared" si="128"/>
        <v>7.4</v>
      </c>
      <c r="K299" s="110">
        <f t="shared" si="128"/>
        <v>0</v>
      </c>
      <c r="L299" s="110">
        <f t="shared" si="128"/>
        <v>0</v>
      </c>
      <c r="M299" s="110">
        <f t="shared" si="128"/>
        <v>0</v>
      </c>
      <c r="N299" s="110">
        <f t="shared" si="128"/>
        <v>0</v>
      </c>
    </row>
    <row r="300" spans="1:14" s="104" customFormat="1" ht="78.75">
      <c r="A300" s="118" t="s">
        <v>983</v>
      </c>
      <c r="B300" s="108" t="s">
        <v>782</v>
      </c>
      <c r="C300" s="108" t="s">
        <v>970</v>
      </c>
      <c r="D300" s="102" t="s">
        <v>982</v>
      </c>
      <c r="E300" s="102" t="s">
        <v>940</v>
      </c>
      <c r="F300" s="110">
        <f>SUM(G300:H300)</f>
        <v>125</v>
      </c>
      <c r="G300" s="110"/>
      <c r="H300" s="110">
        <v>125</v>
      </c>
      <c r="I300" s="110">
        <f>SUM(J300:K300)</f>
        <v>0</v>
      </c>
      <c r="J300" s="110"/>
      <c r="K300" s="110"/>
      <c r="L300" s="110">
        <f>SUM(M300:N300)</f>
        <v>0</v>
      </c>
      <c r="M300" s="110"/>
      <c r="N300" s="110"/>
    </row>
    <row r="301" spans="1:14" s="104" customFormat="1" ht="141.75">
      <c r="A301" s="118" t="s">
        <v>701</v>
      </c>
      <c r="B301" s="108" t="s">
        <v>782</v>
      </c>
      <c r="C301" s="108" t="s">
        <v>970</v>
      </c>
      <c r="D301" s="102" t="s">
        <v>820</v>
      </c>
      <c r="E301" s="102" t="s">
        <v>940</v>
      </c>
      <c r="F301" s="110">
        <f>SUM(G301:H301)</f>
        <v>8.4</v>
      </c>
      <c r="G301" s="110">
        <v>7.4</v>
      </c>
      <c r="H301" s="110">
        <v>1</v>
      </c>
      <c r="I301" s="110">
        <f>SUM(J301:K301)</f>
        <v>7.4</v>
      </c>
      <c r="J301" s="110">
        <v>7.4</v>
      </c>
      <c r="K301" s="110"/>
      <c r="L301" s="110"/>
      <c r="M301" s="110"/>
      <c r="N301" s="110"/>
    </row>
    <row r="302" spans="1:14" s="104" customFormat="1" ht="63">
      <c r="A302" s="118" t="s">
        <v>836</v>
      </c>
      <c r="B302" s="108" t="s">
        <v>782</v>
      </c>
      <c r="C302" s="108" t="s">
        <v>970</v>
      </c>
      <c r="D302" s="109" t="s">
        <v>821</v>
      </c>
      <c r="E302" s="102"/>
      <c r="F302" s="110">
        <f aca="true" t="shared" si="129" ref="F302:N302">F303</f>
        <v>39.3</v>
      </c>
      <c r="G302" s="110">
        <f t="shared" si="129"/>
        <v>0</v>
      </c>
      <c r="H302" s="110">
        <f t="shared" si="129"/>
        <v>39.3</v>
      </c>
      <c r="I302" s="110">
        <f t="shared" si="129"/>
        <v>0</v>
      </c>
      <c r="J302" s="110">
        <f t="shared" si="129"/>
        <v>0</v>
      </c>
      <c r="K302" s="110">
        <f t="shared" si="129"/>
        <v>0</v>
      </c>
      <c r="L302" s="110">
        <f t="shared" si="129"/>
        <v>0</v>
      </c>
      <c r="M302" s="110">
        <f t="shared" si="129"/>
        <v>0</v>
      </c>
      <c r="N302" s="110">
        <f t="shared" si="129"/>
        <v>0</v>
      </c>
    </row>
    <row r="303" spans="1:14" s="104" customFormat="1" ht="63">
      <c r="A303" s="118" t="s">
        <v>1026</v>
      </c>
      <c r="B303" s="108" t="s">
        <v>782</v>
      </c>
      <c r="C303" s="108" t="s">
        <v>970</v>
      </c>
      <c r="D303" s="102" t="s">
        <v>838</v>
      </c>
      <c r="E303" s="102" t="s">
        <v>940</v>
      </c>
      <c r="F303" s="110">
        <f>SUM(G303:H303)</f>
        <v>39.3</v>
      </c>
      <c r="G303" s="110"/>
      <c r="H303" s="110">
        <v>39.3</v>
      </c>
      <c r="I303" s="110">
        <f>SUM(J303:K303)</f>
        <v>0</v>
      </c>
      <c r="J303" s="110"/>
      <c r="K303" s="110"/>
      <c r="L303" s="110">
        <f>SUM(M303:N303)</f>
        <v>0</v>
      </c>
      <c r="M303" s="110"/>
      <c r="N303" s="110"/>
    </row>
    <row r="304" spans="1:14" s="104" customFormat="1" ht="94.5">
      <c r="A304" s="111" t="s">
        <v>213</v>
      </c>
      <c r="B304" s="108" t="s">
        <v>782</v>
      </c>
      <c r="C304" s="108" t="s">
        <v>970</v>
      </c>
      <c r="D304" s="109" t="s">
        <v>45</v>
      </c>
      <c r="E304" s="102"/>
      <c r="F304" s="110">
        <f aca="true" t="shared" si="130" ref="F304:N304">SUM(F305,F309)</f>
        <v>1662.5</v>
      </c>
      <c r="G304" s="110">
        <f t="shared" si="130"/>
        <v>0</v>
      </c>
      <c r="H304" s="110">
        <f t="shared" si="130"/>
        <v>1662.5</v>
      </c>
      <c r="I304" s="110">
        <f t="shared" si="130"/>
        <v>1568</v>
      </c>
      <c r="J304" s="110">
        <f t="shared" si="130"/>
        <v>0</v>
      </c>
      <c r="K304" s="110">
        <f t="shared" si="130"/>
        <v>1568</v>
      </c>
      <c r="L304" s="110">
        <f t="shared" si="130"/>
        <v>1657</v>
      </c>
      <c r="M304" s="110">
        <f t="shared" si="130"/>
        <v>0</v>
      </c>
      <c r="N304" s="110">
        <f t="shared" si="130"/>
        <v>1657</v>
      </c>
    </row>
    <row r="305" spans="1:14" s="104" customFormat="1" ht="94.5">
      <c r="A305" s="111" t="s">
        <v>310</v>
      </c>
      <c r="B305" s="108" t="s">
        <v>782</v>
      </c>
      <c r="C305" s="108" t="s">
        <v>970</v>
      </c>
      <c r="D305" s="109" t="s">
        <v>46</v>
      </c>
      <c r="E305" s="102"/>
      <c r="F305" s="110">
        <f aca="true" t="shared" si="131" ref="F305:N305">SUM(F306:F308)</f>
        <v>1647.5</v>
      </c>
      <c r="G305" s="110">
        <f t="shared" si="131"/>
        <v>0</v>
      </c>
      <c r="H305" s="110">
        <f t="shared" si="131"/>
        <v>1647.5</v>
      </c>
      <c r="I305" s="110">
        <f t="shared" si="131"/>
        <v>1568</v>
      </c>
      <c r="J305" s="110">
        <f t="shared" si="131"/>
        <v>0</v>
      </c>
      <c r="K305" s="110">
        <f t="shared" si="131"/>
        <v>1568</v>
      </c>
      <c r="L305" s="110">
        <f t="shared" si="131"/>
        <v>1657</v>
      </c>
      <c r="M305" s="110">
        <f t="shared" si="131"/>
        <v>0</v>
      </c>
      <c r="N305" s="110">
        <f t="shared" si="131"/>
        <v>1657</v>
      </c>
    </row>
    <row r="306" spans="1:14" s="104" customFormat="1" ht="204.75">
      <c r="A306" s="115" t="s">
        <v>758</v>
      </c>
      <c r="B306" s="108" t="s">
        <v>782</v>
      </c>
      <c r="C306" s="108" t="s">
        <v>970</v>
      </c>
      <c r="D306" s="102" t="s">
        <v>579</v>
      </c>
      <c r="E306" s="113" t="s">
        <v>938</v>
      </c>
      <c r="F306" s="110">
        <f>SUM(G306:H306)</f>
        <v>1561.8</v>
      </c>
      <c r="G306" s="117"/>
      <c r="H306" s="117">
        <v>1561.8</v>
      </c>
      <c r="I306" s="110">
        <f>SUM(J306:K306)</f>
        <v>1565</v>
      </c>
      <c r="J306" s="117"/>
      <c r="K306" s="117">
        <v>1565</v>
      </c>
      <c r="L306" s="110">
        <f>SUM(M306:N306)</f>
        <v>1654</v>
      </c>
      <c r="M306" s="117"/>
      <c r="N306" s="117">
        <v>1654</v>
      </c>
    </row>
    <row r="307" spans="1:14" s="104" customFormat="1" ht="126">
      <c r="A307" s="106" t="s">
        <v>495</v>
      </c>
      <c r="B307" s="108" t="s">
        <v>782</v>
      </c>
      <c r="C307" s="108" t="s">
        <v>970</v>
      </c>
      <c r="D307" s="102" t="s">
        <v>579</v>
      </c>
      <c r="E307" s="113" t="s">
        <v>940</v>
      </c>
      <c r="F307" s="110">
        <f>SUM(G307:H307)</f>
        <v>83.5</v>
      </c>
      <c r="G307" s="117"/>
      <c r="H307" s="117">
        <v>83.5</v>
      </c>
      <c r="I307" s="110">
        <f>SUM(J307:K307)</f>
        <v>0</v>
      </c>
      <c r="J307" s="117"/>
      <c r="K307" s="117"/>
      <c r="L307" s="110">
        <f>SUM(M307:N307)</f>
        <v>0</v>
      </c>
      <c r="M307" s="117"/>
      <c r="N307" s="117"/>
    </row>
    <row r="308" spans="1:14" s="104" customFormat="1" ht="94.5">
      <c r="A308" s="106" t="s">
        <v>496</v>
      </c>
      <c r="B308" s="108" t="s">
        <v>782</v>
      </c>
      <c r="C308" s="108" t="s">
        <v>970</v>
      </c>
      <c r="D308" s="102" t="s">
        <v>579</v>
      </c>
      <c r="E308" s="113" t="s">
        <v>655</v>
      </c>
      <c r="F308" s="110">
        <f>SUM(G308:H308)</f>
        <v>2.2</v>
      </c>
      <c r="G308" s="117"/>
      <c r="H308" s="117">
        <v>2.2</v>
      </c>
      <c r="I308" s="110">
        <f>SUM(J308:K308)</f>
        <v>3</v>
      </c>
      <c r="J308" s="117"/>
      <c r="K308" s="117">
        <v>3</v>
      </c>
      <c r="L308" s="110">
        <f>SUM(M308:N308)</f>
        <v>3</v>
      </c>
      <c r="M308" s="117"/>
      <c r="N308" s="117">
        <v>3</v>
      </c>
    </row>
    <row r="309" spans="1:14" s="104" customFormat="1" ht="63">
      <c r="A309" s="106" t="s">
        <v>836</v>
      </c>
      <c r="B309" s="108" t="s">
        <v>782</v>
      </c>
      <c r="C309" s="108" t="s">
        <v>970</v>
      </c>
      <c r="D309" s="109" t="s">
        <v>839</v>
      </c>
      <c r="E309" s="113"/>
      <c r="F309" s="110">
        <f>SUM(F310:F311)</f>
        <v>15</v>
      </c>
      <c r="G309" s="110">
        <f aca="true" t="shared" si="132" ref="G309:N309">SUM(G310:G311)</f>
        <v>0</v>
      </c>
      <c r="H309" s="110">
        <f t="shared" si="132"/>
        <v>15</v>
      </c>
      <c r="I309" s="110">
        <f t="shared" si="132"/>
        <v>0</v>
      </c>
      <c r="J309" s="110">
        <f t="shared" si="132"/>
        <v>0</v>
      </c>
      <c r="K309" s="110">
        <f t="shared" si="132"/>
        <v>0</v>
      </c>
      <c r="L309" s="110">
        <f t="shared" si="132"/>
        <v>0</v>
      </c>
      <c r="M309" s="110">
        <f t="shared" si="132"/>
        <v>0</v>
      </c>
      <c r="N309" s="110">
        <f t="shared" si="132"/>
        <v>0</v>
      </c>
    </row>
    <row r="310" spans="1:14" s="104" customFormat="1" ht="63">
      <c r="A310" s="106" t="s">
        <v>39</v>
      </c>
      <c r="B310" s="108" t="s">
        <v>782</v>
      </c>
      <c r="C310" s="108" t="s">
        <v>970</v>
      </c>
      <c r="D310" s="102" t="s">
        <v>840</v>
      </c>
      <c r="E310" s="113" t="s">
        <v>940</v>
      </c>
      <c r="F310" s="110">
        <f>SUM(G310:H310)</f>
        <v>11.7</v>
      </c>
      <c r="G310" s="117"/>
      <c r="H310" s="117">
        <v>11.7</v>
      </c>
      <c r="I310" s="110">
        <f>SUM(J310:K310)</f>
        <v>0</v>
      </c>
      <c r="J310" s="117"/>
      <c r="K310" s="117"/>
      <c r="L310" s="110">
        <f>SUM(M310:N310)</f>
        <v>0</v>
      </c>
      <c r="M310" s="117"/>
      <c r="N310" s="117"/>
    </row>
    <row r="311" spans="1:14" s="104" customFormat="1" ht="47.25">
      <c r="A311" s="106" t="s">
        <v>795</v>
      </c>
      <c r="B311" s="108" t="s">
        <v>782</v>
      </c>
      <c r="C311" s="108" t="s">
        <v>970</v>
      </c>
      <c r="D311" s="102" t="s">
        <v>840</v>
      </c>
      <c r="E311" s="113" t="s">
        <v>671</v>
      </c>
      <c r="F311" s="110">
        <f>SUM(G311:H311)</f>
        <v>3.3</v>
      </c>
      <c r="G311" s="117"/>
      <c r="H311" s="117">
        <v>3.3</v>
      </c>
      <c r="I311" s="110">
        <f>SUM(J311:K311)</f>
        <v>0</v>
      </c>
      <c r="J311" s="117"/>
      <c r="K311" s="117"/>
      <c r="L311" s="110">
        <f>SUM(M311:N311)</f>
        <v>0</v>
      </c>
      <c r="M311" s="117"/>
      <c r="N311" s="117"/>
    </row>
    <row r="312" spans="1:14" s="104" customFormat="1" ht="110.25">
      <c r="A312" s="111" t="s">
        <v>202</v>
      </c>
      <c r="B312" s="108" t="s">
        <v>782</v>
      </c>
      <c r="C312" s="108" t="s">
        <v>970</v>
      </c>
      <c r="D312" s="109" t="s">
        <v>497</v>
      </c>
      <c r="E312" s="113"/>
      <c r="F312" s="110">
        <f>SUM(F313,F322,F325,F320)</f>
        <v>37976.8</v>
      </c>
      <c r="G312" s="110">
        <f aca="true" t="shared" si="133" ref="G312:N312">SUM(G313,G322,G325,G320)</f>
        <v>1191</v>
      </c>
      <c r="H312" s="110">
        <f t="shared" si="133"/>
        <v>36785.8</v>
      </c>
      <c r="I312" s="110">
        <f t="shared" si="133"/>
        <v>50964.3</v>
      </c>
      <c r="J312" s="110">
        <f t="shared" si="133"/>
        <v>4709.3</v>
      </c>
      <c r="K312" s="110">
        <f t="shared" si="133"/>
        <v>46255</v>
      </c>
      <c r="L312" s="110">
        <f t="shared" si="133"/>
        <v>81712</v>
      </c>
      <c r="M312" s="110">
        <f t="shared" si="133"/>
        <v>34794</v>
      </c>
      <c r="N312" s="110">
        <f t="shared" si="133"/>
        <v>46918</v>
      </c>
    </row>
    <row r="313" spans="1:14" s="104" customFormat="1" ht="94.5">
      <c r="A313" s="111" t="s">
        <v>310</v>
      </c>
      <c r="B313" s="108" t="s">
        <v>782</v>
      </c>
      <c r="C313" s="108" t="s">
        <v>970</v>
      </c>
      <c r="D313" s="109" t="s">
        <v>498</v>
      </c>
      <c r="E313" s="113"/>
      <c r="F313" s="110">
        <f>SUM(F314:F319)</f>
        <v>36440.3</v>
      </c>
      <c r="G313" s="110">
        <f aca="true" t="shared" si="134" ref="G313:N313">SUM(G314:G319)</f>
        <v>1191</v>
      </c>
      <c r="H313" s="110">
        <f t="shared" si="134"/>
        <v>35249.3</v>
      </c>
      <c r="I313" s="110">
        <f t="shared" si="134"/>
        <v>45865</v>
      </c>
      <c r="J313" s="110">
        <f t="shared" si="134"/>
        <v>0</v>
      </c>
      <c r="K313" s="110">
        <f t="shared" si="134"/>
        <v>45865</v>
      </c>
      <c r="L313" s="110">
        <f t="shared" si="134"/>
        <v>43052</v>
      </c>
      <c r="M313" s="110">
        <f t="shared" si="134"/>
        <v>0</v>
      </c>
      <c r="N313" s="110">
        <f t="shared" si="134"/>
        <v>43052</v>
      </c>
    </row>
    <row r="314" spans="1:14" s="104" customFormat="1" ht="204.75">
      <c r="A314" s="115" t="s">
        <v>636</v>
      </c>
      <c r="B314" s="108" t="s">
        <v>782</v>
      </c>
      <c r="C314" s="108" t="s">
        <v>970</v>
      </c>
      <c r="D314" s="102" t="s">
        <v>580</v>
      </c>
      <c r="E314" s="113" t="s">
        <v>938</v>
      </c>
      <c r="F314" s="147">
        <f aca="true" t="shared" si="135" ref="F314:F319">SUM(G314:H314)</f>
        <v>0</v>
      </c>
      <c r="G314" s="117"/>
      <c r="H314" s="117"/>
      <c r="I314" s="147">
        <f aca="true" t="shared" si="136" ref="I314:I319">SUM(J314:K314)</f>
        <v>12786</v>
      </c>
      <c r="J314" s="117"/>
      <c r="K314" s="117">
        <v>12786</v>
      </c>
      <c r="L314" s="147">
        <f aca="true" t="shared" si="137" ref="L314:L319">SUM(M314:N314)</f>
        <v>13505</v>
      </c>
      <c r="M314" s="117"/>
      <c r="N314" s="117">
        <v>13505</v>
      </c>
    </row>
    <row r="315" spans="1:14" s="104" customFormat="1" ht="126">
      <c r="A315" s="111" t="s">
        <v>429</v>
      </c>
      <c r="B315" s="108" t="s">
        <v>782</v>
      </c>
      <c r="C315" s="108" t="s">
        <v>970</v>
      </c>
      <c r="D315" s="102" t="s">
        <v>580</v>
      </c>
      <c r="E315" s="113" t="s">
        <v>940</v>
      </c>
      <c r="F315" s="147">
        <f t="shared" si="135"/>
        <v>0</v>
      </c>
      <c r="G315" s="117"/>
      <c r="H315" s="117"/>
      <c r="I315" s="147">
        <f t="shared" si="136"/>
        <v>4835</v>
      </c>
      <c r="J315" s="117"/>
      <c r="K315" s="117">
        <v>4835</v>
      </c>
      <c r="L315" s="147">
        <f t="shared" si="137"/>
        <v>0</v>
      </c>
      <c r="M315" s="117"/>
      <c r="N315" s="117"/>
    </row>
    <row r="316" spans="1:14" s="104" customFormat="1" ht="141.75">
      <c r="A316" s="106" t="s">
        <v>650</v>
      </c>
      <c r="B316" s="108" t="s">
        <v>782</v>
      </c>
      <c r="C316" s="108" t="s">
        <v>970</v>
      </c>
      <c r="D316" s="102" t="s">
        <v>580</v>
      </c>
      <c r="E316" s="102">
        <v>600</v>
      </c>
      <c r="F316" s="147">
        <f t="shared" si="135"/>
        <v>32471.3</v>
      </c>
      <c r="G316" s="117"/>
      <c r="H316" s="117">
        <v>32471.3</v>
      </c>
      <c r="I316" s="147">
        <f t="shared" si="136"/>
        <v>28038</v>
      </c>
      <c r="J316" s="117"/>
      <c r="K316" s="117">
        <v>28038</v>
      </c>
      <c r="L316" s="147">
        <f t="shared" si="137"/>
        <v>29547</v>
      </c>
      <c r="M316" s="117"/>
      <c r="N316" s="117">
        <v>29547</v>
      </c>
    </row>
    <row r="317" spans="1:14" s="104" customFormat="1" ht="94.5">
      <c r="A317" s="106" t="s">
        <v>496</v>
      </c>
      <c r="B317" s="108" t="s">
        <v>782</v>
      </c>
      <c r="C317" s="108" t="s">
        <v>970</v>
      </c>
      <c r="D317" s="102" t="s">
        <v>580</v>
      </c>
      <c r="E317" s="102" t="s">
        <v>655</v>
      </c>
      <c r="F317" s="147">
        <f t="shared" si="135"/>
        <v>0</v>
      </c>
      <c r="G317" s="117"/>
      <c r="H317" s="117"/>
      <c r="I317" s="147">
        <f t="shared" si="136"/>
        <v>206</v>
      </c>
      <c r="J317" s="117"/>
      <c r="K317" s="117">
        <v>206</v>
      </c>
      <c r="L317" s="147">
        <f t="shared" si="137"/>
        <v>0</v>
      </c>
      <c r="M317" s="117"/>
      <c r="N317" s="117"/>
    </row>
    <row r="318" spans="1:14" s="104" customFormat="1" ht="126">
      <c r="A318" s="106" t="s">
        <v>544</v>
      </c>
      <c r="B318" s="108" t="s">
        <v>782</v>
      </c>
      <c r="C318" s="108" t="s">
        <v>970</v>
      </c>
      <c r="D318" s="102" t="s">
        <v>542</v>
      </c>
      <c r="E318" s="102">
        <v>600</v>
      </c>
      <c r="F318" s="147">
        <f t="shared" si="135"/>
        <v>2778</v>
      </c>
      <c r="G318" s="117"/>
      <c r="H318" s="117">
        <v>2778</v>
      </c>
      <c r="I318" s="147">
        <f t="shared" si="136"/>
        <v>0</v>
      </c>
      <c r="J318" s="117"/>
      <c r="K318" s="117">
        <v>0</v>
      </c>
      <c r="L318" s="147">
        <f t="shared" si="137"/>
        <v>0</v>
      </c>
      <c r="M318" s="117"/>
      <c r="N318" s="117">
        <v>0</v>
      </c>
    </row>
    <row r="319" spans="1:14" s="104" customFormat="1" ht="110.25">
      <c r="A319" s="106" t="s">
        <v>432</v>
      </c>
      <c r="B319" s="108" t="s">
        <v>782</v>
      </c>
      <c r="C319" s="108" t="s">
        <v>970</v>
      </c>
      <c r="D319" s="102" t="s">
        <v>822</v>
      </c>
      <c r="E319" s="113" t="s">
        <v>667</v>
      </c>
      <c r="F319" s="110">
        <f t="shared" si="135"/>
        <v>1191</v>
      </c>
      <c r="G319" s="117">
        <v>1191</v>
      </c>
      <c r="H319" s="117"/>
      <c r="I319" s="110">
        <f t="shared" si="136"/>
        <v>0</v>
      </c>
      <c r="J319" s="117">
        <v>0</v>
      </c>
      <c r="K319" s="117"/>
      <c r="L319" s="110">
        <f t="shared" si="137"/>
        <v>0</v>
      </c>
      <c r="M319" s="117">
        <v>0</v>
      </c>
      <c r="N319" s="117"/>
    </row>
    <row r="320" spans="1:14" s="104" customFormat="1" ht="15.75">
      <c r="A320" s="166" t="s">
        <v>420</v>
      </c>
      <c r="B320" s="108" t="s">
        <v>782</v>
      </c>
      <c r="C320" s="108" t="s">
        <v>970</v>
      </c>
      <c r="D320" s="109" t="s">
        <v>419</v>
      </c>
      <c r="E320" s="113"/>
      <c r="F320" s="110">
        <f>F321</f>
        <v>0</v>
      </c>
      <c r="G320" s="110">
        <f aca="true" t="shared" si="138" ref="G320:N320">G321</f>
        <v>0</v>
      </c>
      <c r="H320" s="110">
        <f t="shared" si="138"/>
        <v>0</v>
      </c>
      <c r="I320" s="110">
        <f t="shared" si="138"/>
        <v>4709.3</v>
      </c>
      <c r="J320" s="110">
        <f t="shared" si="138"/>
        <v>4709.3</v>
      </c>
      <c r="K320" s="110">
        <f t="shared" si="138"/>
        <v>0</v>
      </c>
      <c r="L320" s="110">
        <f t="shared" si="138"/>
        <v>0</v>
      </c>
      <c r="M320" s="110">
        <f t="shared" si="138"/>
        <v>0</v>
      </c>
      <c r="N320" s="110">
        <f t="shared" si="138"/>
        <v>0</v>
      </c>
    </row>
    <row r="321" spans="1:14" s="104" customFormat="1" ht="141.75">
      <c r="A321" s="133" t="s">
        <v>421</v>
      </c>
      <c r="B321" s="108" t="s">
        <v>782</v>
      </c>
      <c r="C321" s="108" t="s">
        <v>970</v>
      </c>
      <c r="D321" s="109" t="s">
        <v>418</v>
      </c>
      <c r="E321" s="113" t="s">
        <v>940</v>
      </c>
      <c r="F321" s="110">
        <f>SUM(G321:H321)</f>
        <v>0</v>
      </c>
      <c r="G321" s="117"/>
      <c r="H321" s="117"/>
      <c r="I321" s="110">
        <f>SUM(J321:K321)</f>
        <v>4709.3</v>
      </c>
      <c r="J321" s="117">
        <v>4709.3</v>
      </c>
      <c r="K321" s="117"/>
      <c r="L321" s="110">
        <f>SUM(M321:N321)</f>
        <v>0</v>
      </c>
      <c r="M321" s="117"/>
      <c r="N321" s="117"/>
    </row>
    <row r="322" spans="1:14" s="104" customFormat="1" ht="63">
      <c r="A322" s="106" t="s">
        <v>836</v>
      </c>
      <c r="B322" s="108" t="s">
        <v>782</v>
      </c>
      <c r="C322" s="108" t="s">
        <v>970</v>
      </c>
      <c r="D322" s="109" t="s">
        <v>841</v>
      </c>
      <c r="E322" s="102"/>
      <c r="F322" s="147">
        <f>SUM(F323:F324)</f>
        <v>910.5</v>
      </c>
      <c r="G322" s="147">
        <f aca="true" t="shared" si="139" ref="G322:N322">SUM(G323:G324)</f>
        <v>0</v>
      </c>
      <c r="H322" s="147">
        <f t="shared" si="139"/>
        <v>910.5</v>
      </c>
      <c r="I322" s="147">
        <f t="shared" si="139"/>
        <v>390</v>
      </c>
      <c r="J322" s="147">
        <f t="shared" si="139"/>
        <v>0</v>
      </c>
      <c r="K322" s="147">
        <f t="shared" si="139"/>
        <v>390</v>
      </c>
      <c r="L322" s="147">
        <f t="shared" si="139"/>
        <v>0</v>
      </c>
      <c r="M322" s="147">
        <f t="shared" si="139"/>
        <v>0</v>
      </c>
      <c r="N322" s="147">
        <f t="shared" si="139"/>
        <v>0</v>
      </c>
    </row>
    <row r="323" spans="1:14" s="104" customFormat="1" ht="63">
      <c r="A323" s="106" t="s">
        <v>1026</v>
      </c>
      <c r="B323" s="108" t="s">
        <v>782</v>
      </c>
      <c r="C323" s="108" t="s">
        <v>970</v>
      </c>
      <c r="D323" s="102" t="s">
        <v>842</v>
      </c>
      <c r="E323" s="102" t="s">
        <v>940</v>
      </c>
      <c r="F323" s="147">
        <f>SUM(G323:H323)</f>
        <v>0</v>
      </c>
      <c r="G323" s="147"/>
      <c r="H323" s="147"/>
      <c r="I323" s="147">
        <f>SUM(J323:K323)</f>
        <v>390</v>
      </c>
      <c r="J323" s="117"/>
      <c r="K323" s="117">
        <v>390</v>
      </c>
      <c r="L323" s="147">
        <f>SUM(M323:N323)</f>
        <v>0</v>
      </c>
      <c r="M323" s="117"/>
      <c r="N323" s="147"/>
    </row>
    <row r="324" spans="1:14" s="104" customFormat="1" ht="78.75">
      <c r="A324" s="106" t="s">
        <v>772</v>
      </c>
      <c r="B324" s="108" t="s">
        <v>782</v>
      </c>
      <c r="C324" s="108" t="s">
        <v>970</v>
      </c>
      <c r="D324" s="102" t="s">
        <v>842</v>
      </c>
      <c r="E324" s="102">
        <v>600</v>
      </c>
      <c r="F324" s="147">
        <f>SUM(G324:H324)</f>
        <v>910.5</v>
      </c>
      <c r="G324" s="117"/>
      <c r="H324" s="117">
        <v>910.5</v>
      </c>
      <c r="I324" s="147">
        <f>SUM(J324:K324)</f>
        <v>0</v>
      </c>
      <c r="J324" s="117"/>
      <c r="K324" s="117"/>
      <c r="L324" s="147">
        <f>SUM(M324:N324)</f>
        <v>0</v>
      </c>
      <c r="M324" s="117"/>
      <c r="N324" s="117"/>
    </row>
    <row r="325" spans="1:14" s="104" customFormat="1" ht="47.25">
      <c r="A325" s="111" t="s">
        <v>963</v>
      </c>
      <c r="B325" s="108" t="s">
        <v>782</v>
      </c>
      <c r="C325" s="108" t="s">
        <v>970</v>
      </c>
      <c r="D325" s="171" t="s">
        <v>964</v>
      </c>
      <c r="E325" s="102"/>
      <c r="F325" s="110">
        <f>SUM(F326:F329)</f>
        <v>626</v>
      </c>
      <c r="G325" s="110">
        <f aca="true" t="shared" si="140" ref="G325:N325">SUM(G326:G329)</f>
        <v>0</v>
      </c>
      <c r="H325" s="110">
        <f t="shared" si="140"/>
        <v>626</v>
      </c>
      <c r="I325" s="110">
        <f t="shared" si="140"/>
        <v>0</v>
      </c>
      <c r="J325" s="110">
        <f t="shared" si="140"/>
        <v>0</v>
      </c>
      <c r="K325" s="110">
        <f t="shared" si="140"/>
        <v>0</v>
      </c>
      <c r="L325" s="110">
        <f t="shared" si="140"/>
        <v>38660</v>
      </c>
      <c r="M325" s="110">
        <f t="shared" si="140"/>
        <v>34794</v>
      </c>
      <c r="N325" s="110">
        <f t="shared" si="140"/>
        <v>3866</v>
      </c>
    </row>
    <row r="326" spans="1:14" s="104" customFormat="1" ht="78.75">
      <c r="A326" s="111" t="s">
        <v>966</v>
      </c>
      <c r="B326" s="108" t="s">
        <v>782</v>
      </c>
      <c r="C326" s="108" t="s">
        <v>970</v>
      </c>
      <c r="D326" s="108" t="s">
        <v>734</v>
      </c>
      <c r="E326" s="102" t="s">
        <v>940</v>
      </c>
      <c r="F326" s="110">
        <f>SUM(G326:H326)</f>
        <v>490</v>
      </c>
      <c r="G326" s="110"/>
      <c r="H326" s="110">
        <v>490</v>
      </c>
      <c r="I326" s="110">
        <f>SUM(J326:K326)</f>
        <v>0</v>
      </c>
      <c r="J326" s="110"/>
      <c r="K326" s="110">
        <v>0</v>
      </c>
      <c r="L326" s="110">
        <f>SUM(M326:N326)</f>
        <v>3866</v>
      </c>
      <c r="M326" s="110"/>
      <c r="N326" s="110">
        <v>3866</v>
      </c>
    </row>
    <row r="327" spans="1:14" s="104" customFormat="1" ht="94.5">
      <c r="A327" s="111" t="s">
        <v>417</v>
      </c>
      <c r="B327" s="102" t="s">
        <v>782</v>
      </c>
      <c r="C327" s="102" t="s">
        <v>970</v>
      </c>
      <c r="D327" s="108" t="s">
        <v>734</v>
      </c>
      <c r="E327" s="102" t="s">
        <v>83</v>
      </c>
      <c r="F327" s="110">
        <f>SUM(G327:H327)</f>
        <v>56</v>
      </c>
      <c r="G327" s="110"/>
      <c r="H327" s="110">
        <v>56</v>
      </c>
      <c r="I327" s="110">
        <f>SUM(J327:K327)</f>
        <v>0</v>
      </c>
      <c r="J327" s="110"/>
      <c r="K327" s="110"/>
      <c r="L327" s="110">
        <f>SUM(M327:N327)</f>
        <v>0</v>
      </c>
      <c r="M327" s="110"/>
      <c r="N327" s="110"/>
    </row>
    <row r="328" spans="1:14" s="104" customFormat="1" ht="63">
      <c r="A328" s="111" t="s">
        <v>88</v>
      </c>
      <c r="B328" s="108" t="s">
        <v>782</v>
      </c>
      <c r="C328" s="108" t="s">
        <v>970</v>
      </c>
      <c r="D328" s="108" t="s">
        <v>734</v>
      </c>
      <c r="E328" s="102" t="s">
        <v>655</v>
      </c>
      <c r="F328" s="110">
        <f>SUM(G328:H328)</f>
        <v>80</v>
      </c>
      <c r="G328" s="110"/>
      <c r="H328" s="110">
        <v>80</v>
      </c>
      <c r="I328" s="110">
        <f>SUM(J328:K328)</f>
        <v>0</v>
      </c>
      <c r="J328" s="110"/>
      <c r="K328" s="110"/>
      <c r="L328" s="110">
        <f>SUM(M328:N328)</f>
        <v>0</v>
      </c>
      <c r="M328" s="110"/>
      <c r="N328" s="110"/>
    </row>
    <row r="329" spans="1:14" s="104" customFormat="1" ht="110.25">
      <c r="A329" s="111" t="s">
        <v>735</v>
      </c>
      <c r="B329" s="108" t="s">
        <v>782</v>
      </c>
      <c r="C329" s="108" t="s">
        <v>970</v>
      </c>
      <c r="D329" s="171" t="s">
        <v>170</v>
      </c>
      <c r="E329" s="102" t="s">
        <v>940</v>
      </c>
      <c r="F329" s="110">
        <f>SUM(G329:H329)</f>
        <v>0</v>
      </c>
      <c r="G329" s="110"/>
      <c r="H329" s="110"/>
      <c r="I329" s="110">
        <f>SUM(J329:K329)</f>
        <v>0</v>
      </c>
      <c r="J329" s="110">
        <v>0</v>
      </c>
      <c r="K329" s="110"/>
      <c r="L329" s="110">
        <f>SUM(M329:N329)</f>
        <v>34794</v>
      </c>
      <c r="M329" s="110">
        <v>34794</v>
      </c>
      <c r="N329" s="110"/>
    </row>
    <row r="330" spans="1:14" s="104" customFormat="1" ht="110.25">
      <c r="A330" s="106" t="s">
        <v>230</v>
      </c>
      <c r="B330" s="108" t="s">
        <v>782</v>
      </c>
      <c r="C330" s="108" t="s">
        <v>970</v>
      </c>
      <c r="D330" s="109" t="s">
        <v>1025</v>
      </c>
      <c r="E330" s="102"/>
      <c r="F330" s="147">
        <f>F331</f>
        <v>133.6</v>
      </c>
      <c r="G330" s="147">
        <f aca="true" t="shared" si="141" ref="G330:N330">G331</f>
        <v>126.6</v>
      </c>
      <c r="H330" s="147">
        <f t="shared" si="141"/>
        <v>7</v>
      </c>
      <c r="I330" s="147">
        <f t="shared" si="141"/>
        <v>0</v>
      </c>
      <c r="J330" s="147">
        <f t="shared" si="141"/>
        <v>0</v>
      </c>
      <c r="K330" s="147">
        <f t="shared" si="141"/>
        <v>0</v>
      </c>
      <c r="L330" s="147">
        <f t="shared" si="141"/>
        <v>0</v>
      </c>
      <c r="M330" s="147">
        <f t="shared" si="141"/>
        <v>0</v>
      </c>
      <c r="N330" s="147">
        <f t="shared" si="141"/>
        <v>0</v>
      </c>
    </row>
    <row r="331" spans="1:14" s="104" customFormat="1" ht="47.25">
      <c r="A331" s="106" t="s">
        <v>48</v>
      </c>
      <c r="B331" s="108" t="s">
        <v>782</v>
      </c>
      <c r="C331" s="108" t="s">
        <v>970</v>
      </c>
      <c r="D331" s="109" t="s">
        <v>333</v>
      </c>
      <c r="E331" s="102"/>
      <c r="F331" s="147">
        <f>SUM(F332:F333)</f>
        <v>133.6</v>
      </c>
      <c r="G331" s="147">
        <f aca="true" t="shared" si="142" ref="G331:N331">SUM(G332:G333)</f>
        <v>126.6</v>
      </c>
      <c r="H331" s="147">
        <f t="shared" si="142"/>
        <v>7</v>
      </c>
      <c r="I331" s="147">
        <f t="shared" si="142"/>
        <v>0</v>
      </c>
      <c r="J331" s="147">
        <f t="shared" si="142"/>
        <v>0</v>
      </c>
      <c r="K331" s="147">
        <f t="shared" si="142"/>
        <v>0</v>
      </c>
      <c r="L331" s="147">
        <f t="shared" si="142"/>
        <v>0</v>
      </c>
      <c r="M331" s="147">
        <f t="shared" si="142"/>
        <v>0</v>
      </c>
      <c r="N331" s="147">
        <f t="shared" si="142"/>
        <v>0</v>
      </c>
    </row>
    <row r="332" spans="1:14" s="104" customFormat="1" ht="126">
      <c r="A332" s="106" t="s">
        <v>49</v>
      </c>
      <c r="B332" s="108" t="s">
        <v>782</v>
      </c>
      <c r="C332" s="108" t="s">
        <v>970</v>
      </c>
      <c r="D332" s="102" t="s">
        <v>92</v>
      </c>
      <c r="E332" s="102" t="s">
        <v>940</v>
      </c>
      <c r="F332" s="147">
        <f>SUM(G332:H332)</f>
        <v>0</v>
      </c>
      <c r="G332" s="117"/>
      <c r="H332" s="117"/>
      <c r="I332" s="147">
        <f>SUM(J332:K332)</f>
        <v>0</v>
      </c>
      <c r="J332" s="117"/>
      <c r="K332" s="117"/>
      <c r="L332" s="147">
        <f>SUM(M332:N332)</f>
        <v>0</v>
      </c>
      <c r="M332" s="117"/>
      <c r="N332" s="117"/>
    </row>
    <row r="333" spans="1:14" s="104" customFormat="1" ht="110.25">
      <c r="A333" s="106" t="s">
        <v>93</v>
      </c>
      <c r="B333" s="108" t="s">
        <v>782</v>
      </c>
      <c r="C333" s="108" t="s">
        <v>970</v>
      </c>
      <c r="D333" s="102" t="s">
        <v>86</v>
      </c>
      <c r="E333" s="102" t="s">
        <v>940</v>
      </c>
      <c r="F333" s="147">
        <f>SUM(G333:H333)</f>
        <v>133.6</v>
      </c>
      <c r="G333" s="117">
        <v>126.6</v>
      </c>
      <c r="H333" s="117">
        <v>7</v>
      </c>
      <c r="I333" s="147">
        <f>SUM(J333:K333)</f>
        <v>0</v>
      </c>
      <c r="J333" s="117"/>
      <c r="K333" s="117"/>
      <c r="L333" s="147">
        <f>SUM(M333:N333)</f>
        <v>0</v>
      </c>
      <c r="M333" s="117"/>
      <c r="N333" s="117"/>
    </row>
    <row r="334" spans="1:14" s="104" customFormat="1" ht="31.5">
      <c r="A334" s="90" t="s">
        <v>867</v>
      </c>
      <c r="B334" s="101" t="s">
        <v>782</v>
      </c>
      <c r="C334" s="101" t="s">
        <v>971</v>
      </c>
      <c r="D334" s="102"/>
      <c r="E334" s="102"/>
      <c r="F334" s="103">
        <f aca="true" t="shared" si="143" ref="F334:N334">F335</f>
        <v>27959.1</v>
      </c>
      <c r="G334" s="103">
        <f t="shared" si="143"/>
        <v>12657</v>
      </c>
      <c r="H334" s="103">
        <f t="shared" si="143"/>
        <v>15302.1</v>
      </c>
      <c r="I334" s="103">
        <f t="shared" si="143"/>
        <v>14445</v>
      </c>
      <c r="J334" s="103">
        <f t="shared" si="143"/>
        <v>0</v>
      </c>
      <c r="K334" s="103">
        <f t="shared" si="143"/>
        <v>14445</v>
      </c>
      <c r="L334" s="103">
        <f t="shared" si="143"/>
        <v>15008</v>
      </c>
      <c r="M334" s="103">
        <f t="shared" si="143"/>
        <v>0</v>
      </c>
      <c r="N334" s="103">
        <f t="shared" si="143"/>
        <v>15008</v>
      </c>
    </row>
    <row r="335" spans="1:14" s="104" customFormat="1" ht="63">
      <c r="A335" s="111" t="s">
        <v>201</v>
      </c>
      <c r="B335" s="108" t="s">
        <v>782</v>
      </c>
      <c r="C335" s="108" t="s">
        <v>971</v>
      </c>
      <c r="D335" s="109" t="s">
        <v>336</v>
      </c>
      <c r="E335" s="102"/>
      <c r="F335" s="110">
        <f>SUM(F336,F340)</f>
        <v>27959.1</v>
      </c>
      <c r="G335" s="110">
        <f aca="true" t="shared" si="144" ref="G335:N335">SUM(G336,G340)</f>
        <v>12657</v>
      </c>
      <c r="H335" s="110">
        <f t="shared" si="144"/>
        <v>15302.1</v>
      </c>
      <c r="I335" s="110">
        <f t="shared" si="144"/>
        <v>14445</v>
      </c>
      <c r="J335" s="110">
        <f t="shared" si="144"/>
        <v>0</v>
      </c>
      <c r="K335" s="110">
        <f t="shared" si="144"/>
        <v>14445</v>
      </c>
      <c r="L335" s="110">
        <f t="shared" si="144"/>
        <v>15008</v>
      </c>
      <c r="M335" s="110">
        <f t="shared" si="144"/>
        <v>0</v>
      </c>
      <c r="N335" s="110">
        <f t="shared" si="144"/>
        <v>15008</v>
      </c>
    </row>
    <row r="336" spans="1:14" s="104" customFormat="1" ht="157.5">
      <c r="A336" s="111" t="s">
        <v>332</v>
      </c>
      <c r="B336" s="108" t="s">
        <v>782</v>
      </c>
      <c r="C336" s="108" t="s">
        <v>971</v>
      </c>
      <c r="D336" s="109" t="s">
        <v>325</v>
      </c>
      <c r="E336" s="102"/>
      <c r="F336" s="110">
        <f>F337</f>
        <v>13397</v>
      </c>
      <c r="G336" s="110">
        <f aca="true" t="shared" si="145" ref="G336:N336">G337</f>
        <v>12657</v>
      </c>
      <c r="H336" s="110">
        <f t="shared" si="145"/>
        <v>740</v>
      </c>
      <c r="I336" s="110">
        <f t="shared" si="145"/>
        <v>0</v>
      </c>
      <c r="J336" s="110">
        <f t="shared" si="145"/>
        <v>0</v>
      </c>
      <c r="K336" s="110">
        <f t="shared" si="145"/>
        <v>0</v>
      </c>
      <c r="L336" s="110">
        <f t="shared" si="145"/>
        <v>0</v>
      </c>
      <c r="M336" s="110">
        <f t="shared" si="145"/>
        <v>0</v>
      </c>
      <c r="N336" s="110">
        <f t="shared" si="145"/>
        <v>0</v>
      </c>
    </row>
    <row r="337" spans="1:14" s="104" customFormat="1" ht="47.25">
      <c r="A337" s="111" t="s">
        <v>331</v>
      </c>
      <c r="B337" s="108" t="s">
        <v>782</v>
      </c>
      <c r="C337" s="108" t="s">
        <v>971</v>
      </c>
      <c r="D337" s="109" t="s">
        <v>326</v>
      </c>
      <c r="E337" s="102"/>
      <c r="F337" s="110">
        <f>SUM(F338:F339)</f>
        <v>13397</v>
      </c>
      <c r="G337" s="110">
        <f aca="true" t="shared" si="146" ref="G337:N337">SUM(G338:G339)</f>
        <v>12657</v>
      </c>
      <c r="H337" s="110">
        <f t="shared" si="146"/>
        <v>740</v>
      </c>
      <c r="I337" s="110">
        <f t="shared" si="146"/>
        <v>0</v>
      </c>
      <c r="J337" s="110">
        <f t="shared" si="146"/>
        <v>0</v>
      </c>
      <c r="K337" s="110">
        <f t="shared" si="146"/>
        <v>0</v>
      </c>
      <c r="L337" s="110">
        <f t="shared" si="146"/>
        <v>0</v>
      </c>
      <c r="M337" s="110">
        <f t="shared" si="146"/>
        <v>0</v>
      </c>
      <c r="N337" s="110">
        <f t="shared" si="146"/>
        <v>0</v>
      </c>
    </row>
    <row r="338" spans="1:14" s="104" customFormat="1" ht="110.25">
      <c r="A338" s="111" t="s">
        <v>329</v>
      </c>
      <c r="B338" s="108" t="s">
        <v>782</v>
      </c>
      <c r="C338" s="108" t="s">
        <v>971</v>
      </c>
      <c r="D338" s="108" t="s">
        <v>328</v>
      </c>
      <c r="E338" s="102" t="s">
        <v>940</v>
      </c>
      <c r="F338" s="110">
        <f>SUM(G338:H338)</f>
        <v>740</v>
      </c>
      <c r="G338" s="110"/>
      <c r="H338" s="110">
        <v>740</v>
      </c>
      <c r="I338" s="110">
        <f>SUM(J338:K338)</f>
        <v>0</v>
      </c>
      <c r="J338" s="110"/>
      <c r="K338" s="110"/>
      <c r="L338" s="110">
        <f>SUM(M338:N338)</f>
        <v>0</v>
      </c>
      <c r="M338" s="110"/>
      <c r="N338" s="110"/>
    </row>
    <row r="339" spans="1:14" s="104" customFormat="1" ht="126">
      <c r="A339" s="111" t="s">
        <v>330</v>
      </c>
      <c r="B339" s="108" t="s">
        <v>782</v>
      </c>
      <c r="C339" s="108" t="s">
        <v>971</v>
      </c>
      <c r="D339" s="108" t="s">
        <v>327</v>
      </c>
      <c r="E339" s="102" t="s">
        <v>940</v>
      </c>
      <c r="F339" s="110">
        <f>SUM(G339:H339)</f>
        <v>12657</v>
      </c>
      <c r="G339" s="110">
        <v>12657</v>
      </c>
      <c r="H339" s="110"/>
      <c r="I339" s="110">
        <f>SUM(J339:K339)</f>
        <v>0</v>
      </c>
      <c r="J339" s="110"/>
      <c r="K339" s="110"/>
      <c r="L339" s="110">
        <f>SUM(M339:N339)</f>
        <v>0</v>
      </c>
      <c r="M339" s="110"/>
      <c r="N339" s="110"/>
    </row>
    <row r="340" spans="1:14" s="104" customFormat="1" ht="110.25">
      <c r="A340" s="111" t="s">
        <v>230</v>
      </c>
      <c r="B340" s="108" t="s">
        <v>782</v>
      </c>
      <c r="C340" s="108" t="s">
        <v>971</v>
      </c>
      <c r="D340" s="109" t="s">
        <v>1025</v>
      </c>
      <c r="E340" s="102"/>
      <c r="F340" s="110">
        <f aca="true" t="shared" si="147" ref="F340:N340">SUM(F341,F343)</f>
        <v>14562.1</v>
      </c>
      <c r="G340" s="110">
        <f t="shared" si="147"/>
        <v>0</v>
      </c>
      <c r="H340" s="110">
        <f t="shared" si="147"/>
        <v>14562.1</v>
      </c>
      <c r="I340" s="110">
        <f t="shared" si="147"/>
        <v>14445</v>
      </c>
      <c r="J340" s="110">
        <f t="shared" si="147"/>
        <v>0</v>
      </c>
      <c r="K340" s="110">
        <f t="shared" si="147"/>
        <v>14445</v>
      </c>
      <c r="L340" s="110">
        <f t="shared" si="147"/>
        <v>15008</v>
      </c>
      <c r="M340" s="110">
        <f t="shared" si="147"/>
        <v>0</v>
      </c>
      <c r="N340" s="110">
        <f t="shared" si="147"/>
        <v>15008</v>
      </c>
    </row>
    <row r="341" spans="1:14" s="104" customFormat="1" ht="47.25">
      <c r="A341" s="111" t="s">
        <v>41</v>
      </c>
      <c r="B341" s="108" t="s">
        <v>782</v>
      </c>
      <c r="C341" s="108" t="s">
        <v>971</v>
      </c>
      <c r="D341" s="109" t="s">
        <v>947</v>
      </c>
      <c r="E341" s="102"/>
      <c r="F341" s="110">
        <f aca="true" t="shared" si="148" ref="F341:N341">F342</f>
        <v>1934</v>
      </c>
      <c r="G341" s="110">
        <f t="shared" si="148"/>
        <v>0</v>
      </c>
      <c r="H341" s="110">
        <f t="shared" si="148"/>
        <v>1934</v>
      </c>
      <c r="I341" s="110">
        <f t="shared" si="148"/>
        <v>2420</v>
      </c>
      <c r="J341" s="110">
        <f t="shared" si="148"/>
        <v>0</v>
      </c>
      <c r="K341" s="110">
        <f t="shared" si="148"/>
        <v>2420</v>
      </c>
      <c r="L341" s="110">
        <f t="shared" si="148"/>
        <v>2514</v>
      </c>
      <c r="M341" s="110">
        <f t="shared" si="148"/>
        <v>0</v>
      </c>
      <c r="N341" s="110">
        <f t="shared" si="148"/>
        <v>2514</v>
      </c>
    </row>
    <row r="342" spans="1:14" s="104" customFormat="1" ht="173.25">
      <c r="A342" s="106" t="s">
        <v>699</v>
      </c>
      <c r="B342" s="108" t="s">
        <v>782</v>
      </c>
      <c r="C342" s="108" t="s">
        <v>971</v>
      </c>
      <c r="D342" s="102" t="s">
        <v>582</v>
      </c>
      <c r="E342" s="102">
        <v>100</v>
      </c>
      <c r="F342" s="110">
        <f>SUM(G342:H342)</f>
        <v>1934</v>
      </c>
      <c r="G342" s="117"/>
      <c r="H342" s="117">
        <v>1934</v>
      </c>
      <c r="I342" s="110">
        <f>SUM(J342:K342)</f>
        <v>2420</v>
      </c>
      <c r="J342" s="117"/>
      <c r="K342" s="117">
        <v>2420</v>
      </c>
      <c r="L342" s="110">
        <f>SUM(M342:N342)</f>
        <v>2514</v>
      </c>
      <c r="M342" s="117"/>
      <c r="N342" s="117">
        <v>2514</v>
      </c>
    </row>
    <row r="343" spans="1:14" s="104" customFormat="1" ht="94.5">
      <c r="A343" s="111" t="s">
        <v>310</v>
      </c>
      <c r="B343" s="108" t="s">
        <v>782</v>
      </c>
      <c r="C343" s="108" t="s">
        <v>971</v>
      </c>
      <c r="D343" s="109" t="s">
        <v>948</v>
      </c>
      <c r="E343" s="102"/>
      <c r="F343" s="110">
        <f aca="true" t="shared" si="149" ref="F343:N343">SUM(F344:F349)</f>
        <v>12628.1</v>
      </c>
      <c r="G343" s="110">
        <f t="shared" si="149"/>
        <v>0</v>
      </c>
      <c r="H343" s="110">
        <f t="shared" si="149"/>
        <v>12628.1</v>
      </c>
      <c r="I343" s="110">
        <f t="shared" si="149"/>
        <v>12025</v>
      </c>
      <c r="J343" s="110">
        <f t="shared" si="149"/>
        <v>0</v>
      </c>
      <c r="K343" s="110">
        <f t="shared" si="149"/>
        <v>12025</v>
      </c>
      <c r="L343" s="110">
        <f t="shared" si="149"/>
        <v>12494</v>
      </c>
      <c r="M343" s="110">
        <f t="shared" si="149"/>
        <v>0</v>
      </c>
      <c r="N343" s="110">
        <f t="shared" si="149"/>
        <v>12494</v>
      </c>
    </row>
    <row r="344" spans="1:14" s="104" customFormat="1" ht="204.75">
      <c r="A344" s="115" t="s">
        <v>428</v>
      </c>
      <c r="B344" s="108" t="s">
        <v>782</v>
      </c>
      <c r="C344" s="108" t="s">
        <v>971</v>
      </c>
      <c r="D344" s="102" t="s">
        <v>583</v>
      </c>
      <c r="E344" s="102">
        <v>100</v>
      </c>
      <c r="F344" s="110">
        <f aca="true" t="shared" si="150" ref="F344:F349">SUM(G344:H344)</f>
        <v>10386.6</v>
      </c>
      <c r="G344" s="117"/>
      <c r="H344" s="117">
        <v>10386.6</v>
      </c>
      <c r="I344" s="110">
        <f aca="true" t="shared" si="151" ref="I344:I349">SUM(J344:K344)</f>
        <v>8995</v>
      </c>
      <c r="J344" s="117"/>
      <c r="K344" s="117">
        <v>8995</v>
      </c>
      <c r="L344" s="110">
        <f aca="true" t="shared" si="152" ref="L344:L349">SUM(M344:N344)</f>
        <v>9346</v>
      </c>
      <c r="M344" s="117"/>
      <c r="N344" s="117">
        <v>9346</v>
      </c>
    </row>
    <row r="345" spans="1:14" s="104" customFormat="1" ht="126">
      <c r="A345" s="106" t="s">
        <v>429</v>
      </c>
      <c r="B345" s="108" t="s">
        <v>782</v>
      </c>
      <c r="C345" s="108" t="s">
        <v>971</v>
      </c>
      <c r="D345" s="102" t="s">
        <v>583</v>
      </c>
      <c r="E345" s="102">
        <v>200</v>
      </c>
      <c r="F345" s="110">
        <f t="shared" si="150"/>
        <v>787.9</v>
      </c>
      <c r="G345" s="117"/>
      <c r="H345" s="117">
        <v>787.9</v>
      </c>
      <c r="I345" s="110">
        <f t="shared" si="151"/>
        <v>0</v>
      </c>
      <c r="J345" s="117"/>
      <c r="K345" s="117"/>
      <c r="L345" s="110">
        <f t="shared" si="152"/>
        <v>0</v>
      </c>
      <c r="M345" s="117"/>
      <c r="N345" s="117"/>
    </row>
    <row r="346" spans="1:14" s="104" customFormat="1" ht="110.25">
      <c r="A346" s="106" t="s">
        <v>984</v>
      </c>
      <c r="B346" s="108" t="s">
        <v>782</v>
      </c>
      <c r="C346" s="108" t="s">
        <v>971</v>
      </c>
      <c r="D346" s="102" t="s">
        <v>583</v>
      </c>
      <c r="E346" s="102" t="s">
        <v>671</v>
      </c>
      <c r="F346" s="110">
        <f t="shared" si="150"/>
        <v>0</v>
      </c>
      <c r="G346" s="117"/>
      <c r="H346" s="117"/>
      <c r="I346" s="110">
        <f t="shared" si="151"/>
        <v>0</v>
      </c>
      <c r="J346" s="117"/>
      <c r="K346" s="117"/>
      <c r="L346" s="110">
        <f t="shared" si="152"/>
        <v>0</v>
      </c>
      <c r="M346" s="117"/>
      <c r="N346" s="117"/>
    </row>
    <row r="347" spans="1:14" s="104" customFormat="1" ht="94.5">
      <c r="A347" s="106" t="s">
        <v>430</v>
      </c>
      <c r="B347" s="108" t="s">
        <v>782</v>
      </c>
      <c r="C347" s="108" t="s">
        <v>971</v>
      </c>
      <c r="D347" s="102" t="s">
        <v>583</v>
      </c>
      <c r="E347" s="102">
        <v>800</v>
      </c>
      <c r="F347" s="110">
        <f t="shared" si="150"/>
        <v>24.1</v>
      </c>
      <c r="G347" s="117"/>
      <c r="H347" s="117">
        <v>24.1</v>
      </c>
      <c r="I347" s="110">
        <f t="shared" si="151"/>
        <v>0</v>
      </c>
      <c r="J347" s="117"/>
      <c r="K347" s="117"/>
      <c r="L347" s="110">
        <f t="shared" si="152"/>
        <v>0</v>
      </c>
      <c r="M347" s="117"/>
      <c r="N347" s="117"/>
    </row>
    <row r="348" spans="1:14" s="104" customFormat="1" ht="204.75">
      <c r="A348" s="115" t="s">
        <v>652</v>
      </c>
      <c r="B348" s="108" t="s">
        <v>782</v>
      </c>
      <c r="C348" s="108" t="s">
        <v>971</v>
      </c>
      <c r="D348" s="102" t="s">
        <v>584</v>
      </c>
      <c r="E348" s="102">
        <v>100</v>
      </c>
      <c r="F348" s="110">
        <f t="shared" si="150"/>
        <v>1429.5</v>
      </c>
      <c r="G348" s="117"/>
      <c r="H348" s="117">
        <v>1429.5</v>
      </c>
      <c r="I348" s="110">
        <f t="shared" si="151"/>
        <v>3030</v>
      </c>
      <c r="J348" s="117"/>
      <c r="K348" s="117">
        <v>3030</v>
      </c>
      <c r="L348" s="110">
        <f t="shared" si="152"/>
        <v>3148</v>
      </c>
      <c r="M348" s="117"/>
      <c r="N348" s="117">
        <v>3148</v>
      </c>
    </row>
    <row r="349" spans="1:14" s="104" customFormat="1" ht="126">
      <c r="A349" s="106" t="s">
        <v>776</v>
      </c>
      <c r="B349" s="108" t="s">
        <v>782</v>
      </c>
      <c r="C349" s="108" t="s">
        <v>971</v>
      </c>
      <c r="D349" s="102" t="s">
        <v>584</v>
      </c>
      <c r="E349" s="102">
        <v>200</v>
      </c>
      <c r="F349" s="110">
        <f t="shared" si="150"/>
        <v>0</v>
      </c>
      <c r="G349" s="117"/>
      <c r="H349" s="117">
        <v>0</v>
      </c>
      <c r="I349" s="110">
        <f t="shared" si="151"/>
        <v>0</v>
      </c>
      <c r="J349" s="117"/>
      <c r="K349" s="117">
        <v>0</v>
      </c>
      <c r="L349" s="110">
        <f t="shared" si="152"/>
        <v>0</v>
      </c>
      <c r="M349" s="117"/>
      <c r="N349" s="117">
        <v>0</v>
      </c>
    </row>
    <row r="350" spans="1:14" s="104" customFormat="1" ht="15.75">
      <c r="A350" s="90" t="s">
        <v>668</v>
      </c>
      <c r="B350" s="105">
        <v>10</v>
      </c>
      <c r="C350" s="102"/>
      <c r="D350" s="102"/>
      <c r="E350" s="102"/>
      <c r="F350" s="103">
        <f aca="true" t="shared" si="153" ref="F350:N350">SUM(F351,F357,F367,F440,F466)</f>
        <v>151077.49999999997</v>
      </c>
      <c r="G350" s="103">
        <f t="shared" si="153"/>
        <v>144776.59999999998</v>
      </c>
      <c r="H350" s="103">
        <f t="shared" si="153"/>
        <v>6300.9</v>
      </c>
      <c r="I350" s="103">
        <f t="shared" si="153"/>
        <v>161549.4</v>
      </c>
      <c r="J350" s="103">
        <f t="shared" si="153"/>
        <v>156341.4</v>
      </c>
      <c r="K350" s="103">
        <f t="shared" si="153"/>
        <v>5208</v>
      </c>
      <c r="L350" s="103">
        <f t="shared" si="153"/>
        <v>165328.2</v>
      </c>
      <c r="M350" s="103">
        <f t="shared" si="153"/>
        <v>160129.2</v>
      </c>
      <c r="N350" s="103">
        <f t="shared" si="153"/>
        <v>5199</v>
      </c>
    </row>
    <row r="351" spans="1:14" s="104" customFormat="1" ht="15.75">
      <c r="A351" s="90" t="s">
        <v>590</v>
      </c>
      <c r="B351" s="105">
        <v>10</v>
      </c>
      <c r="C351" s="101" t="s">
        <v>970</v>
      </c>
      <c r="D351" s="102"/>
      <c r="E351" s="102"/>
      <c r="F351" s="103">
        <f>F352</f>
        <v>3535.6000000000004</v>
      </c>
      <c r="G351" s="103">
        <f aca="true" t="shared" si="154" ref="G351:N353">G352</f>
        <v>0</v>
      </c>
      <c r="H351" s="103">
        <f t="shared" si="154"/>
        <v>3535.6000000000004</v>
      </c>
      <c r="I351" s="103">
        <f>I352</f>
        <v>3177</v>
      </c>
      <c r="J351" s="103">
        <f t="shared" si="154"/>
        <v>0</v>
      </c>
      <c r="K351" s="103">
        <f t="shared" si="154"/>
        <v>3177</v>
      </c>
      <c r="L351" s="103">
        <f>L352</f>
        <v>3177</v>
      </c>
      <c r="M351" s="103">
        <f t="shared" si="154"/>
        <v>0</v>
      </c>
      <c r="N351" s="103">
        <f t="shared" si="154"/>
        <v>3177</v>
      </c>
    </row>
    <row r="352" spans="1:14" s="104" customFormat="1" ht="78.75">
      <c r="A352" s="111" t="s">
        <v>181</v>
      </c>
      <c r="B352" s="102">
        <v>10</v>
      </c>
      <c r="C352" s="108" t="s">
        <v>970</v>
      </c>
      <c r="D352" s="168" t="s">
        <v>930</v>
      </c>
      <c r="E352" s="102"/>
      <c r="F352" s="110">
        <f>F353</f>
        <v>3535.6000000000004</v>
      </c>
      <c r="G352" s="110">
        <f t="shared" si="154"/>
        <v>0</v>
      </c>
      <c r="H352" s="110">
        <f t="shared" si="154"/>
        <v>3535.6000000000004</v>
      </c>
      <c r="I352" s="110">
        <f>I353</f>
        <v>3177</v>
      </c>
      <c r="J352" s="110">
        <f t="shared" si="154"/>
        <v>0</v>
      </c>
      <c r="K352" s="110">
        <f t="shared" si="154"/>
        <v>3177</v>
      </c>
      <c r="L352" s="110">
        <f>L353</f>
        <v>3177</v>
      </c>
      <c r="M352" s="110">
        <f t="shared" si="154"/>
        <v>0</v>
      </c>
      <c r="N352" s="110">
        <f t="shared" si="154"/>
        <v>3177</v>
      </c>
    </row>
    <row r="353" spans="1:14" s="104" customFormat="1" ht="126">
      <c r="A353" s="111" t="s">
        <v>203</v>
      </c>
      <c r="B353" s="102">
        <v>10</v>
      </c>
      <c r="C353" s="108" t="s">
        <v>970</v>
      </c>
      <c r="D353" s="169" t="s">
        <v>311</v>
      </c>
      <c r="E353" s="102"/>
      <c r="F353" s="110">
        <f>F354</f>
        <v>3535.6000000000004</v>
      </c>
      <c r="G353" s="110">
        <f t="shared" si="154"/>
        <v>0</v>
      </c>
      <c r="H353" s="110">
        <f t="shared" si="154"/>
        <v>3535.6000000000004</v>
      </c>
      <c r="I353" s="110">
        <f>I354</f>
        <v>3177</v>
      </c>
      <c r="J353" s="110">
        <f t="shared" si="154"/>
        <v>0</v>
      </c>
      <c r="K353" s="110">
        <f t="shared" si="154"/>
        <v>3177</v>
      </c>
      <c r="L353" s="110">
        <f>L354</f>
        <v>3177</v>
      </c>
      <c r="M353" s="110">
        <f t="shared" si="154"/>
        <v>0</v>
      </c>
      <c r="N353" s="110">
        <f t="shared" si="154"/>
        <v>3177</v>
      </c>
    </row>
    <row r="354" spans="1:14" s="104" customFormat="1" ht="47.25">
      <c r="A354" s="118" t="s">
        <v>313</v>
      </c>
      <c r="B354" s="102">
        <v>10</v>
      </c>
      <c r="C354" s="108" t="s">
        <v>970</v>
      </c>
      <c r="D354" s="169" t="s">
        <v>312</v>
      </c>
      <c r="E354" s="102"/>
      <c r="F354" s="110">
        <f aca="true" t="shared" si="155" ref="F354:N354">SUM(F355:F356)</f>
        <v>3535.6000000000004</v>
      </c>
      <c r="G354" s="110">
        <f t="shared" si="155"/>
        <v>0</v>
      </c>
      <c r="H354" s="110">
        <f t="shared" si="155"/>
        <v>3535.6000000000004</v>
      </c>
      <c r="I354" s="110">
        <f t="shared" si="155"/>
        <v>3177</v>
      </c>
      <c r="J354" s="110">
        <f t="shared" si="155"/>
        <v>0</v>
      </c>
      <c r="K354" s="110">
        <f t="shared" si="155"/>
        <v>3177</v>
      </c>
      <c r="L354" s="110">
        <f t="shared" si="155"/>
        <v>3177</v>
      </c>
      <c r="M354" s="110">
        <f t="shared" si="155"/>
        <v>0</v>
      </c>
      <c r="N354" s="110">
        <f t="shared" si="155"/>
        <v>3177</v>
      </c>
    </row>
    <row r="355" spans="1:14" s="104" customFormat="1" ht="63">
      <c r="A355" s="106" t="s">
        <v>784</v>
      </c>
      <c r="B355" s="102">
        <v>10</v>
      </c>
      <c r="C355" s="108" t="s">
        <v>970</v>
      </c>
      <c r="D355" s="123" t="s">
        <v>850</v>
      </c>
      <c r="E355" s="102" t="s">
        <v>940</v>
      </c>
      <c r="F355" s="110">
        <f>SUM(G355:H355)</f>
        <v>28.8</v>
      </c>
      <c r="G355" s="110"/>
      <c r="H355" s="110">
        <v>28.8</v>
      </c>
      <c r="I355" s="110">
        <f>SUM(J355:K355)</f>
        <v>32</v>
      </c>
      <c r="J355" s="110"/>
      <c r="K355" s="110">
        <v>32</v>
      </c>
      <c r="L355" s="110">
        <f>SUM(M355:N355)</f>
        <v>32</v>
      </c>
      <c r="M355" s="110"/>
      <c r="N355" s="110">
        <v>32</v>
      </c>
    </row>
    <row r="356" spans="1:14" s="104" customFormat="1" ht="47.25">
      <c r="A356" s="111" t="s">
        <v>785</v>
      </c>
      <c r="B356" s="102" t="s">
        <v>673</v>
      </c>
      <c r="C356" s="108" t="s">
        <v>970</v>
      </c>
      <c r="D356" s="123" t="s">
        <v>850</v>
      </c>
      <c r="E356" s="102" t="s">
        <v>671</v>
      </c>
      <c r="F356" s="110">
        <f>SUM(G356:H356)</f>
        <v>3506.8</v>
      </c>
      <c r="G356" s="117"/>
      <c r="H356" s="117">
        <v>3506.8</v>
      </c>
      <c r="I356" s="110">
        <f>SUM(J356:K356)</f>
        <v>3145</v>
      </c>
      <c r="J356" s="117"/>
      <c r="K356" s="117">
        <v>3145</v>
      </c>
      <c r="L356" s="110">
        <f>SUM(M356:N356)</f>
        <v>3145</v>
      </c>
      <c r="M356" s="117"/>
      <c r="N356" s="117">
        <v>3145</v>
      </c>
    </row>
    <row r="357" spans="1:14" s="104" customFormat="1" ht="31.5">
      <c r="A357" s="90" t="s">
        <v>591</v>
      </c>
      <c r="B357" s="105">
        <v>10</v>
      </c>
      <c r="C357" s="101" t="s">
        <v>979</v>
      </c>
      <c r="D357" s="102"/>
      <c r="E357" s="102"/>
      <c r="F357" s="103">
        <f>F358</f>
        <v>41604</v>
      </c>
      <c r="G357" s="103">
        <f aca="true" t="shared" si="156" ref="G357:N359">G358</f>
        <v>41444</v>
      </c>
      <c r="H357" s="103">
        <f t="shared" si="156"/>
        <v>160</v>
      </c>
      <c r="I357" s="103">
        <f>I358</f>
        <v>42283</v>
      </c>
      <c r="J357" s="103">
        <f t="shared" si="156"/>
        <v>42123</v>
      </c>
      <c r="K357" s="103">
        <f t="shared" si="156"/>
        <v>160</v>
      </c>
      <c r="L357" s="103">
        <f>L358</f>
        <v>43921</v>
      </c>
      <c r="M357" s="103">
        <f t="shared" si="156"/>
        <v>43761</v>
      </c>
      <c r="N357" s="103">
        <f t="shared" si="156"/>
        <v>160</v>
      </c>
    </row>
    <row r="358" spans="1:14" s="104" customFormat="1" ht="78.75">
      <c r="A358" s="111" t="s">
        <v>181</v>
      </c>
      <c r="B358" s="102" t="s">
        <v>673</v>
      </c>
      <c r="C358" s="108" t="s">
        <v>979</v>
      </c>
      <c r="D358" s="114" t="s">
        <v>451</v>
      </c>
      <c r="E358" s="102"/>
      <c r="F358" s="110">
        <f>F359</f>
        <v>41604</v>
      </c>
      <c r="G358" s="110">
        <f t="shared" si="156"/>
        <v>41444</v>
      </c>
      <c r="H358" s="110">
        <f t="shared" si="156"/>
        <v>160</v>
      </c>
      <c r="I358" s="110">
        <f>I359</f>
        <v>42283</v>
      </c>
      <c r="J358" s="110">
        <f t="shared" si="156"/>
        <v>42123</v>
      </c>
      <c r="K358" s="110">
        <f t="shared" si="156"/>
        <v>160</v>
      </c>
      <c r="L358" s="110">
        <f>L359</f>
        <v>43921</v>
      </c>
      <c r="M358" s="110">
        <f t="shared" si="156"/>
        <v>43761</v>
      </c>
      <c r="N358" s="110">
        <f t="shared" si="156"/>
        <v>160</v>
      </c>
    </row>
    <row r="359" spans="1:14" s="104" customFormat="1" ht="126">
      <c r="A359" s="111" t="s">
        <v>215</v>
      </c>
      <c r="B359" s="102" t="s">
        <v>673</v>
      </c>
      <c r="C359" s="108" t="s">
        <v>979</v>
      </c>
      <c r="D359" s="114" t="s">
        <v>786</v>
      </c>
      <c r="E359" s="102"/>
      <c r="F359" s="110">
        <f>F360</f>
        <v>41604</v>
      </c>
      <c r="G359" s="110">
        <f t="shared" si="156"/>
        <v>41444</v>
      </c>
      <c r="H359" s="110">
        <f t="shared" si="156"/>
        <v>160</v>
      </c>
      <c r="I359" s="110">
        <f>I360</f>
        <v>42283</v>
      </c>
      <c r="J359" s="110">
        <f t="shared" si="156"/>
        <v>42123</v>
      </c>
      <c r="K359" s="110">
        <f t="shared" si="156"/>
        <v>160</v>
      </c>
      <c r="L359" s="110">
        <f>L360</f>
        <v>43921</v>
      </c>
      <c r="M359" s="110">
        <f t="shared" si="156"/>
        <v>43761</v>
      </c>
      <c r="N359" s="110">
        <f t="shared" si="156"/>
        <v>160</v>
      </c>
    </row>
    <row r="360" spans="1:14" s="104" customFormat="1" ht="63">
      <c r="A360" s="111" t="s">
        <v>535</v>
      </c>
      <c r="B360" s="102" t="s">
        <v>673</v>
      </c>
      <c r="C360" s="108" t="s">
        <v>979</v>
      </c>
      <c r="D360" s="114" t="s">
        <v>787</v>
      </c>
      <c r="E360" s="102"/>
      <c r="F360" s="110">
        <f aca="true" t="shared" si="157" ref="F360:N360">SUM(F361:F366)</f>
        <v>41604</v>
      </c>
      <c r="G360" s="110">
        <f t="shared" si="157"/>
        <v>41444</v>
      </c>
      <c r="H360" s="110">
        <f t="shared" si="157"/>
        <v>160</v>
      </c>
      <c r="I360" s="110">
        <f t="shared" si="157"/>
        <v>42283</v>
      </c>
      <c r="J360" s="110">
        <f t="shared" si="157"/>
        <v>42123</v>
      </c>
      <c r="K360" s="110">
        <f t="shared" si="157"/>
        <v>160</v>
      </c>
      <c r="L360" s="110">
        <f t="shared" si="157"/>
        <v>43921</v>
      </c>
      <c r="M360" s="110">
        <f t="shared" si="157"/>
        <v>43761</v>
      </c>
      <c r="N360" s="110">
        <f t="shared" si="157"/>
        <v>160</v>
      </c>
    </row>
    <row r="361" spans="1:14" s="104" customFormat="1" ht="110.25">
      <c r="A361" s="106" t="s">
        <v>536</v>
      </c>
      <c r="B361" s="102" t="s">
        <v>673</v>
      </c>
      <c r="C361" s="108" t="s">
        <v>979</v>
      </c>
      <c r="D361" s="116" t="s">
        <v>851</v>
      </c>
      <c r="E361" s="102" t="s">
        <v>667</v>
      </c>
      <c r="F361" s="110">
        <f aca="true" t="shared" si="158" ref="F361:F366">SUM(G361:H361)</f>
        <v>160</v>
      </c>
      <c r="G361" s="117"/>
      <c r="H361" s="117">
        <v>160</v>
      </c>
      <c r="I361" s="110">
        <f aca="true" t="shared" si="159" ref="I361:I366">SUM(J361:K361)</f>
        <v>160</v>
      </c>
      <c r="J361" s="117"/>
      <c r="K361" s="117">
        <v>160</v>
      </c>
      <c r="L361" s="110">
        <f aca="true" t="shared" si="160" ref="L361:L366">SUM(M361:N361)</f>
        <v>160</v>
      </c>
      <c r="M361" s="117"/>
      <c r="N361" s="117">
        <v>160</v>
      </c>
    </row>
    <row r="362" spans="1:14" s="104" customFormat="1" ht="173.25">
      <c r="A362" s="106" t="s">
        <v>997</v>
      </c>
      <c r="B362" s="102" t="s">
        <v>673</v>
      </c>
      <c r="C362" s="108" t="s">
        <v>979</v>
      </c>
      <c r="D362" s="116" t="s">
        <v>852</v>
      </c>
      <c r="E362" s="102" t="s">
        <v>938</v>
      </c>
      <c r="F362" s="110">
        <f t="shared" si="158"/>
        <v>2053</v>
      </c>
      <c r="G362" s="117">
        <v>2053</v>
      </c>
      <c r="H362" s="117"/>
      <c r="I362" s="110">
        <f t="shared" si="159"/>
        <v>2074</v>
      </c>
      <c r="J362" s="117">
        <v>2074</v>
      </c>
      <c r="K362" s="117"/>
      <c r="L362" s="110">
        <f t="shared" si="160"/>
        <v>2094</v>
      </c>
      <c r="M362" s="117">
        <v>2094</v>
      </c>
      <c r="N362" s="117"/>
    </row>
    <row r="363" spans="1:14" s="104" customFormat="1" ht="78.75">
      <c r="A363" s="106" t="s">
        <v>951</v>
      </c>
      <c r="B363" s="102" t="s">
        <v>673</v>
      </c>
      <c r="C363" s="108" t="s">
        <v>979</v>
      </c>
      <c r="D363" s="116" t="s">
        <v>852</v>
      </c>
      <c r="E363" s="102" t="s">
        <v>940</v>
      </c>
      <c r="F363" s="110">
        <f t="shared" si="158"/>
        <v>787.8</v>
      </c>
      <c r="G363" s="117">
        <v>787.8</v>
      </c>
      <c r="H363" s="117"/>
      <c r="I363" s="110">
        <f t="shared" si="159"/>
        <v>648</v>
      </c>
      <c r="J363" s="117">
        <v>648</v>
      </c>
      <c r="K363" s="117"/>
      <c r="L363" s="110">
        <f t="shared" si="160"/>
        <v>659</v>
      </c>
      <c r="M363" s="117">
        <v>659</v>
      </c>
      <c r="N363" s="117"/>
    </row>
    <row r="364" spans="1:14" s="104" customFormat="1" ht="63">
      <c r="A364" s="111" t="s">
        <v>952</v>
      </c>
      <c r="B364" s="102" t="s">
        <v>673</v>
      </c>
      <c r="C364" s="108" t="s">
        <v>979</v>
      </c>
      <c r="D364" s="116" t="s">
        <v>852</v>
      </c>
      <c r="E364" s="102" t="s">
        <v>671</v>
      </c>
      <c r="F364" s="110">
        <f t="shared" si="158"/>
        <v>0</v>
      </c>
      <c r="G364" s="110"/>
      <c r="H364" s="117"/>
      <c r="I364" s="110">
        <f t="shared" si="159"/>
        <v>0</v>
      </c>
      <c r="J364" s="110"/>
      <c r="K364" s="117"/>
      <c r="L364" s="110">
        <f t="shared" si="160"/>
        <v>0</v>
      </c>
      <c r="M364" s="110"/>
      <c r="N364" s="117"/>
    </row>
    <row r="365" spans="1:14" s="104" customFormat="1" ht="94.5">
      <c r="A365" s="106" t="s">
        <v>355</v>
      </c>
      <c r="B365" s="102" t="s">
        <v>673</v>
      </c>
      <c r="C365" s="108" t="s">
        <v>979</v>
      </c>
      <c r="D365" s="116" t="s">
        <v>852</v>
      </c>
      <c r="E365" s="102" t="s">
        <v>667</v>
      </c>
      <c r="F365" s="110">
        <f t="shared" si="158"/>
        <v>38603</v>
      </c>
      <c r="G365" s="117">
        <v>38603</v>
      </c>
      <c r="H365" s="117"/>
      <c r="I365" s="110">
        <f t="shared" si="159"/>
        <v>39399</v>
      </c>
      <c r="J365" s="117">
        <v>39399</v>
      </c>
      <c r="K365" s="117"/>
      <c r="L365" s="110">
        <f t="shared" si="160"/>
        <v>41006</v>
      </c>
      <c r="M365" s="117">
        <v>41006</v>
      </c>
      <c r="N365" s="117"/>
    </row>
    <row r="366" spans="1:14" s="104" customFormat="1" ht="63">
      <c r="A366" s="106" t="s">
        <v>953</v>
      </c>
      <c r="B366" s="102" t="s">
        <v>673</v>
      </c>
      <c r="C366" s="108" t="s">
        <v>979</v>
      </c>
      <c r="D366" s="116" t="s">
        <v>852</v>
      </c>
      <c r="E366" s="102" t="s">
        <v>655</v>
      </c>
      <c r="F366" s="110">
        <f t="shared" si="158"/>
        <v>0.2</v>
      </c>
      <c r="G366" s="117">
        <v>0.2</v>
      </c>
      <c r="H366" s="117"/>
      <c r="I366" s="110">
        <f t="shared" si="159"/>
        <v>2</v>
      </c>
      <c r="J366" s="117">
        <v>2</v>
      </c>
      <c r="K366" s="117"/>
      <c r="L366" s="110">
        <f t="shared" si="160"/>
        <v>2</v>
      </c>
      <c r="M366" s="117">
        <v>2</v>
      </c>
      <c r="N366" s="117"/>
    </row>
    <row r="367" spans="1:14" s="104" customFormat="1" ht="31.5">
      <c r="A367" s="90" t="s">
        <v>669</v>
      </c>
      <c r="B367" s="105">
        <v>10</v>
      </c>
      <c r="C367" s="101" t="s">
        <v>780</v>
      </c>
      <c r="D367" s="102"/>
      <c r="E367" s="102"/>
      <c r="F367" s="103">
        <f aca="true" t="shared" si="161" ref="F367:N367">SUM(F368,F372,F430,F434,)</f>
        <v>69780.79999999999</v>
      </c>
      <c r="G367" s="103">
        <f t="shared" si="161"/>
        <v>68809.4</v>
      </c>
      <c r="H367" s="103">
        <f t="shared" si="161"/>
        <v>971.4</v>
      </c>
      <c r="I367" s="103">
        <f t="shared" si="161"/>
        <v>76350.2</v>
      </c>
      <c r="J367" s="103">
        <f t="shared" si="161"/>
        <v>75927.2</v>
      </c>
      <c r="K367" s="103">
        <f t="shared" si="161"/>
        <v>423</v>
      </c>
      <c r="L367" s="103">
        <f t="shared" si="161"/>
        <v>77899.6</v>
      </c>
      <c r="M367" s="103">
        <f t="shared" si="161"/>
        <v>77531.6</v>
      </c>
      <c r="N367" s="103">
        <f t="shared" si="161"/>
        <v>368</v>
      </c>
    </row>
    <row r="368" spans="1:14" s="104" customFormat="1" ht="63">
      <c r="A368" s="106" t="s">
        <v>197</v>
      </c>
      <c r="B368" s="102" t="s">
        <v>673</v>
      </c>
      <c r="C368" s="102" t="s">
        <v>780</v>
      </c>
      <c r="D368" s="109" t="s">
        <v>557</v>
      </c>
      <c r="E368" s="102"/>
      <c r="F368" s="110">
        <f>F369</f>
        <v>12588</v>
      </c>
      <c r="G368" s="110">
        <f aca="true" t="shared" si="162" ref="G368:H370">G369</f>
        <v>12588</v>
      </c>
      <c r="H368" s="110">
        <f t="shared" si="162"/>
        <v>0</v>
      </c>
      <c r="I368" s="110">
        <f>I369</f>
        <v>12975</v>
      </c>
      <c r="J368" s="110">
        <f aca="true" t="shared" si="163" ref="J368:K370">J369</f>
        <v>12975</v>
      </c>
      <c r="K368" s="110">
        <f t="shared" si="163"/>
        <v>0</v>
      </c>
      <c r="L368" s="110">
        <f>L369</f>
        <v>13374</v>
      </c>
      <c r="M368" s="110">
        <f aca="true" t="shared" si="164" ref="M368:N370">M369</f>
        <v>13374</v>
      </c>
      <c r="N368" s="110">
        <f t="shared" si="164"/>
        <v>0</v>
      </c>
    </row>
    <row r="369" spans="1:14" s="104" customFormat="1" ht="94.5">
      <c r="A369" s="106" t="s">
        <v>231</v>
      </c>
      <c r="B369" s="102" t="s">
        <v>673</v>
      </c>
      <c r="C369" s="102" t="s">
        <v>780</v>
      </c>
      <c r="D369" s="109" t="s">
        <v>442</v>
      </c>
      <c r="E369" s="102"/>
      <c r="F369" s="110">
        <f>F370</f>
        <v>12588</v>
      </c>
      <c r="G369" s="110">
        <f t="shared" si="162"/>
        <v>12588</v>
      </c>
      <c r="H369" s="110">
        <f t="shared" si="162"/>
        <v>0</v>
      </c>
      <c r="I369" s="110">
        <f>I370</f>
        <v>12975</v>
      </c>
      <c r="J369" s="110">
        <f t="shared" si="163"/>
        <v>12975</v>
      </c>
      <c r="K369" s="110">
        <f t="shared" si="163"/>
        <v>0</v>
      </c>
      <c r="L369" s="110">
        <f>L370</f>
        <v>13374</v>
      </c>
      <c r="M369" s="110">
        <f t="shared" si="164"/>
        <v>13374</v>
      </c>
      <c r="N369" s="110">
        <f t="shared" si="164"/>
        <v>0</v>
      </c>
    </row>
    <row r="370" spans="1:14" s="104" customFormat="1" ht="47.25">
      <c r="A370" s="106" t="s">
        <v>35</v>
      </c>
      <c r="B370" s="102" t="s">
        <v>673</v>
      </c>
      <c r="C370" s="102" t="s">
        <v>780</v>
      </c>
      <c r="D370" s="109" t="s">
        <v>443</v>
      </c>
      <c r="E370" s="102"/>
      <c r="F370" s="110">
        <f>F371</f>
        <v>12588</v>
      </c>
      <c r="G370" s="110">
        <f t="shared" si="162"/>
        <v>12588</v>
      </c>
      <c r="H370" s="110">
        <f t="shared" si="162"/>
        <v>0</v>
      </c>
      <c r="I370" s="110">
        <f>I371</f>
        <v>12975</v>
      </c>
      <c r="J370" s="110">
        <f t="shared" si="163"/>
        <v>12975</v>
      </c>
      <c r="K370" s="110">
        <f t="shared" si="163"/>
        <v>0</v>
      </c>
      <c r="L370" s="110">
        <f>L371</f>
        <v>13374</v>
      </c>
      <c r="M370" s="110">
        <f t="shared" si="164"/>
        <v>13374</v>
      </c>
      <c r="N370" s="110">
        <f t="shared" si="164"/>
        <v>0</v>
      </c>
    </row>
    <row r="371" spans="1:14" s="104" customFormat="1" ht="204.75">
      <c r="A371" s="115" t="s">
        <v>441</v>
      </c>
      <c r="B371" s="102" t="s">
        <v>673</v>
      </c>
      <c r="C371" s="102" t="s">
        <v>780</v>
      </c>
      <c r="D371" s="102" t="s">
        <v>573</v>
      </c>
      <c r="E371" s="102" t="s">
        <v>671</v>
      </c>
      <c r="F371" s="110">
        <f>SUM(G371:H371)</f>
        <v>12588</v>
      </c>
      <c r="G371" s="110">
        <v>12588</v>
      </c>
      <c r="H371" s="110"/>
      <c r="I371" s="110">
        <f>SUM(J371:K371)</f>
        <v>12975</v>
      </c>
      <c r="J371" s="110">
        <v>12975</v>
      </c>
      <c r="K371" s="110"/>
      <c r="L371" s="110">
        <f>SUM(M371:N371)</f>
        <v>13374</v>
      </c>
      <c r="M371" s="110">
        <v>13374</v>
      </c>
      <c r="N371" s="110"/>
    </row>
    <row r="372" spans="1:14" s="104" customFormat="1" ht="78.75">
      <c r="A372" s="111" t="s">
        <v>181</v>
      </c>
      <c r="B372" s="102">
        <v>10</v>
      </c>
      <c r="C372" s="108" t="s">
        <v>780</v>
      </c>
      <c r="D372" s="109" t="s">
        <v>451</v>
      </c>
      <c r="E372" s="102"/>
      <c r="F372" s="110">
        <f aca="true" t="shared" si="165" ref="F372:M372">SUM(F373,F419,F422)</f>
        <v>54029.899999999994</v>
      </c>
      <c r="G372" s="110">
        <f t="shared" si="165"/>
        <v>53932.5</v>
      </c>
      <c r="H372" s="110">
        <f t="shared" si="165"/>
        <v>97.4</v>
      </c>
      <c r="I372" s="110">
        <f t="shared" si="165"/>
        <v>62144.8</v>
      </c>
      <c r="J372" s="110">
        <f t="shared" si="165"/>
        <v>62122.8</v>
      </c>
      <c r="K372" s="110">
        <f t="shared" si="165"/>
        <v>22</v>
      </c>
      <c r="L372" s="110">
        <f t="shared" si="165"/>
        <v>64102.6</v>
      </c>
      <c r="M372" s="110">
        <f t="shared" si="165"/>
        <v>64102.6</v>
      </c>
      <c r="N372" s="110">
        <f>SUM(N373,N422)</f>
        <v>0</v>
      </c>
    </row>
    <row r="373" spans="1:14" s="104" customFormat="1" ht="126">
      <c r="A373" s="111" t="s">
        <v>203</v>
      </c>
      <c r="B373" s="102">
        <v>10</v>
      </c>
      <c r="C373" s="108" t="s">
        <v>780</v>
      </c>
      <c r="D373" s="109" t="s">
        <v>311</v>
      </c>
      <c r="E373" s="102"/>
      <c r="F373" s="110">
        <f aca="true" t="shared" si="166" ref="F373:N373">SUM(F374,F393)</f>
        <v>34658.899999999994</v>
      </c>
      <c r="G373" s="110">
        <f t="shared" si="166"/>
        <v>34574.5</v>
      </c>
      <c r="H373" s="110">
        <f t="shared" si="166"/>
        <v>84.4</v>
      </c>
      <c r="I373" s="110">
        <f t="shared" si="166"/>
        <v>39819.8</v>
      </c>
      <c r="J373" s="110">
        <f t="shared" si="166"/>
        <v>39797.8</v>
      </c>
      <c r="K373" s="110">
        <f t="shared" si="166"/>
        <v>22</v>
      </c>
      <c r="L373" s="110">
        <f t="shared" si="166"/>
        <v>40723.6</v>
      </c>
      <c r="M373" s="110">
        <f t="shared" si="166"/>
        <v>40723.6</v>
      </c>
      <c r="N373" s="110">
        <f t="shared" si="166"/>
        <v>0</v>
      </c>
    </row>
    <row r="374" spans="1:14" s="104" customFormat="1" ht="63">
      <c r="A374" s="111" t="s">
        <v>502</v>
      </c>
      <c r="B374" s="102">
        <v>10</v>
      </c>
      <c r="C374" s="108" t="s">
        <v>780</v>
      </c>
      <c r="D374" s="114" t="s">
        <v>501</v>
      </c>
      <c r="E374" s="102"/>
      <c r="F374" s="110">
        <f>SUM(F375:F392)</f>
        <v>25001.199999999997</v>
      </c>
      <c r="G374" s="110">
        <f aca="true" t="shared" si="167" ref="G374:N374">SUM(G375:G392)</f>
        <v>25001.199999999997</v>
      </c>
      <c r="H374" s="110">
        <f t="shared" si="167"/>
        <v>0</v>
      </c>
      <c r="I374" s="110">
        <f t="shared" si="167"/>
        <v>29744.1</v>
      </c>
      <c r="J374" s="110">
        <f t="shared" si="167"/>
        <v>29744.1</v>
      </c>
      <c r="K374" s="110">
        <f t="shared" si="167"/>
        <v>0</v>
      </c>
      <c r="L374" s="110">
        <f t="shared" si="167"/>
        <v>30246.1</v>
      </c>
      <c r="M374" s="110">
        <f t="shared" si="167"/>
        <v>30246.1</v>
      </c>
      <c r="N374" s="110">
        <f t="shared" si="167"/>
        <v>0</v>
      </c>
    </row>
    <row r="375" spans="1:14" s="104" customFormat="1" ht="94.5">
      <c r="A375" s="106" t="s">
        <v>503</v>
      </c>
      <c r="B375" s="102">
        <v>10</v>
      </c>
      <c r="C375" s="108" t="s">
        <v>780</v>
      </c>
      <c r="D375" s="116" t="s">
        <v>621</v>
      </c>
      <c r="E375" s="102" t="s">
        <v>940</v>
      </c>
      <c r="F375" s="110">
        <f aca="true" t="shared" si="168" ref="F375:F390">SUM(G375:H375)</f>
        <v>226</v>
      </c>
      <c r="G375" s="110">
        <v>226</v>
      </c>
      <c r="H375" s="110"/>
      <c r="I375" s="110">
        <f aca="true" t="shared" si="169" ref="I375:I390">SUM(J375:K375)</f>
        <v>226</v>
      </c>
      <c r="J375" s="110">
        <v>226</v>
      </c>
      <c r="K375" s="110"/>
      <c r="L375" s="110">
        <f aca="true" t="shared" si="170" ref="L375:L389">SUM(M375:N375)</f>
        <v>226</v>
      </c>
      <c r="M375" s="110">
        <v>226</v>
      </c>
      <c r="N375" s="110"/>
    </row>
    <row r="376" spans="1:14" s="104" customFormat="1" ht="78.75">
      <c r="A376" s="111" t="s">
        <v>504</v>
      </c>
      <c r="B376" s="102">
        <v>10</v>
      </c>
      <c r="C376" s="108" t="s">
        <v>780</v>
      </c>
      <c r="D376" s="116" t="s">
        <v>621</v>
      </c>
      <c r="E376" s="102" t="s">
        <v>671</v>
      </c>
      <c r="F376" s="110">
        <f t="shared" si="168"/>
        <v>14274</v>
      </c>
      <c r="G376" s="117">
        <v>14274</v>
      </c>
      <c r="H376" s="117"/>
      <c r="I376" s="110">
        <f t="shared" si="169"/>
        <v>18801.1</v>
      </c>
      <c r="J376" s="117">
        <v>18801.1</v>
      </c>
      <c r="K376" s="117"/>
      <c r="L376" s="110">
        <f t="shared" si="170"/>
        <v>18801.1</v>
      </c>
      <c r="M376" s="117">
        <v>18801.1</v>
      </c>
      <c r="N376" s="117"/>
    </row>
    <row r="377" spans="1:14" s="104" customFormat="1" ht="110.25">
      <c r="A377" s="106" t="s">
        <v>505</v>
      </c>
      <c r="B377" s="102">
        <v>10</v>
      </c>
      <c r="C377" s="108" t="s">
        <v>780</v>
      </c>
      <c r="D377" s="116" t="s">
        <v>623</v>
      </c>
      <c r="E377" s="102" t="s">
        <v>940</v>
      </c>
      <c r="F377" s="110">
        <f t="shared" si="168"/>
        <v>35</v>
      </c>
      <c r="G377" s="110">
        <v>35</v>
      </c>
      <c r="H377" s="110"/>
      <c r="I377" s="110">
        <f t="shared" si="169"/>
        <v>34</v>
      </c>
      <c r="J377" s="110">
        <v>34</v>
      </c>
      <c r="K377" s="110"/>
      <c r="L377" s="110">
        <f t="shared" si="170"/>
        <v>36</v>
      </c>
      <c r="M377" s="110">
        <v>36</v>
      </c>
      <c r="N377" s="110"/>
    </row>
    <row r="378" spans="1:14" s="104" customFormat="1" ht="94.5">
      <c r="A378" s="106" t="s">
        <v>506</v>
      </c>
      <c r="B378" s="102">
        <v>10</v>
      </c>
      <c r="C378" s="108" t="s">
        <v>780</v>
      </c>
      <c r="D378" s="116" t="s">
        <v>623</v>
      </c>
      <c r="E378" s="102" t="s">
        <v>671</v>
      </c>
      <c r="F378" s="110">
        <f t="shared" si="168"/>
        <v>2716</v>
      </c>
      <c r="G378" s="117">
        <v>2716</v>
      </c>
      <c r="H378" s="117"/>
      <c r="I378" s="110">
        <f t="shared" si="169"/>
        <v>2596</v>
      </c>
      <c r="J378" s="117">
        <v>2596</v>
      </c>
      <c r="K378" s="117"/>
      <c r="L378" s="110">
        <f t="shared" si="170"/>
        <v>2740</v>
      </c>
      <c r="M378" s="117">
        <v>2740</v>
      </c>
      <c r="N378" s="117"/>
    </row>
    <row r="379" spans="1:14" s="104" customFormat="1" ht="110.25">
      <c r="A379" s="106" t="s">
        <v>773</v>
      </c>
      <c r="B379" s="102">
        <v>10</v>
      </c>
      <c r="C379" s="108" t="s">
        <v>780</v>
      </c>
      <c r="D379" s="116" t="s">
        <v>874</v>
      </c>
      <c r="E379" s="102" t="s">
        <v>940</v>
      </c>
      <c r="F379" s="110">
        <f t="shared" si="168"/>
        <v>50</v>
      </c>
      <c r="G379" s="110">
        <v>50</v>
      </c>
      <c r="H379" s="110"/>
      <c r="I379" s="110">
        <f t="shared" si="169"/>
        <v>50</v>
      </c>
      <c r="J379" s="110">
        <v>50</v>
      </c>
      <c r="K379" s="110"/>
      <c r="L379" s="110">
        <f t="shared" si="170"/>
        <v>50</v>
      </c>
      <c r="M379" s="110">
        <v>50</v>
      </c>
      <c r="N379" s="110"/>
    </row>
    <row r="380" spans="1:14" s="104" customFormat="1" ht="110.25">
      <c r="A380" s="106" t="s">
        <v>774</v>
      </c>
      <c r="B380" s="102">
        <v>10</v>
      </c>
      <c r="C380" s="108" t="s">
        <v>780</v>
      </c>
      <c r="D380" s="116" t="s">
        <v>874</v>
      </c>
      <c r="E380" s="102" t="s">
        <v>671</v>
      </c>
      <c r="F380" s="110">
        <f t="shared" si="168"/>
        <v>3012</v>
      </c>
      <c r="G380" s="117">
        <v>3012</v>
      </c>
      <c r="H380" s="117"/>
      <c r="I380" s="110">
        <f t="shared" si="169"/>
        <v>3127</v>
      </c>
      <c r="J380" s="117">
        <v>3127</v>
      </c>
      <c r="K380" s="117"/>
      <c r="L380" s="110">
        <f t="shared" si="170"/>
        <v>3252</v>
      </c>
      <c r="M380" s="117">
        <v>3252</v>
      </c>
      <c r="N380" s="117"/>
    </row>
    <row r="381" spans="1:14" s="104" customFormat="1" ht="173.25">
      <c r="A381" s="106" t="s">
        <v>771</v>
      </c>
      <c r="B381" s="102">
        <v>10</v>
      </c>
      <c r="C381" s="108" t="s">
        <v>780</v>
      </c>
      <c r="D381" s="116" t="s">
        <v>875</v>
      </c>
      <c r="E381" s="102" t="s">
        <v>940</v>
      </c>
      <c r="F381" s="110">
        <f t="shared" si="168"/>
        <v>3</v>
      </c>
      <c r="G381" s="110">
        <v>3</v>
      </c>
      <c r="H381" s="110"/>
      <c r="I381" s="110">
        <f t="shared" si="169"/>
        <v>3</v>
      </c>
      <c r="J381" s="110">
        <v>3</v>
      </c>
      <c r="K381" s="110"/>
      <c r="L381" s="110">
        <f t="shared" si="170"/>
        <v>3</v>
      </c>
      <c r="M381" s="110">
        <v>3</v>
      </c>
      <c r="N381" s="110"/>
    </row>
    <row r="382" spans="1:14" s="104" customFormat="1" ht="157.5">
      <c r="A382" s="106" t="s">
        <v>790</v>
      </c>
      <c r="B382" s="102">
        <v>10</v>
      </c>
      <c r="C382" s="108" t="s">
        <v>780</v>
      </c>
      <c r="D382" s="116" t="s">
        <v>875</v>
      </c>
      <c r="E382" s="102" t="s">
        <v>671</v>
      </c>
      <c r="F382" s="110">
        <f t="shared" si="168"/>
        <v>148</v>
      </c>
      <c r="G382" s="117">
        <v>148</v>
      </c>
      <c r="H382" s="117"/>
      <c r="I382" s="110">
        <f t="shared" si="169"/>
        <v>154</v>
      </c>
      <c r="J382" s="117">
        <v>154</v>
      </c>
      <c r="K382" s="117"/>
      <c r="L382" s="110">
        <f t="shared" si="170"/>
        <v>160</v>
      </c>
      <c r="M382" s="117">
        <v>160</v>
      </c>
      <c r="N382" s="117"/>
    </row>
    <row r="383" spans="1:14" s="104" customFormat="1" ht="126">
      <c r="A383" s="106" t="s">
        <v>791</v>
      </c>
      <c r="B383" s="102">
        <v>10</v>
      </c>
      <c r="C383" s="108" t="s">
        <v>780</v>
      </c>
      <c r="D383" s="116" t="s">
        <v>876</v>
      </c>
      <c r="E383" s="102" t="s">
        <v>940</v>
      </c>
      <c r="F383" s="110">
        <f t="shared" si="168"/>
        <v>56</v>
      </c>
      <c r="G383" s="110">
        <v>56</v>
      </c>
      <c r="H383" s="110"/>
      <c r="I383" s="110">
        <f t="shared" si="169"/>
        <v>58</v>
      </c>
      <c r="J383" s="110">
        <v>58</v>
      </c>
      <c r="K383" s="110"/>
      <c r="L383" s="110">
        <f t="shared" si="170"/>
        <v>62</v>
      </c>
      <c r="M383" s="110">
        <v>62</v>
      </c>
      <c r="N383" s="110"/>
    </row>
    <row r="384" spans="1:14" s="104" customFormat="1" ht="110.25">
      <c r="A384" s="106" t="s">
        <v>792</v>
      </c>
      <c r="B384" s="102">
        <v>10</v>
      </c>
      <c r="C384" s="108" t="s">
        <v>780</v>
      </c>
      <c r="D384" s="116" t="s">
        <v>876</v>
      </c>
      <c r="E384" s="102" t="s">
        <v>671</v>
      </c>
      <c r="F384" s="110">
        <f t="shared" si="168"/>
        <v>3422</v>
      </c>
      <c r="G384" s="117">
        <v>3422</v>
      </c>
      <c r="H384" s="117"/>
      <c r="I384" s="110">
        <f t="shared" si="169"/>
        <v>3594</v>
      </c>
      <c r="J384" s="117">
        <v>3594</v>
      </c>
      <c r="K384" s="117"/>
      <c r="L384" s="110">
        <f t="shared" si="170"/>
        <v>3773</v>
      </c>
      <c r="M384" s="117">
        <v>3773</v>
      </c>
      <c r="N384" s="117"/>
    </row>
    <row r="385" spans="1:14" s="104" customFormat="1" ht="126">
      <c r="A385" s="106" t="s">
        <v>537</v>
      </c>
      <c r="B385" s="102">
        <v>10</v>
      </c>
      <c r="C385" s="108" t="s">
        <v>780</v>
      </c>
      <c r="D385" s="116" t="s">
        <v>877</v>
      </c>
      <c r="E385" s="102" t="s">
        <v>940</v>
      </c>
      <c r="F385" s="110">
        <f t="shared" si="168"/>
        <v>17</v>
      </c>
      <c r="G385" s="110">
        <v>17</v>
      </c>
      <c r="H385" s="110"/>
      <c r="I385" s="110">
        <f t="shared" si="169"/>
        <v>19</v>
      </c>
      <c r="J385" s="110">
        <v>19</v>
      </c>
      <c r="K385" s="110"/>
      <c r="L385" s="110">
        <f t="shared" si="170"/>
        <v>19</v>
      </c>
      <c r="M385" s="110">
        <v>19</v>
      </c>
      <c r="N385" s="110"/>
    </row>
    <row r="386" spans="1:14" s="104" customFormat="1" ht="110.25">
      <c r="A386" s="106" t="s">
        <v>507</v>
      </c>
      <c r="B386" s="102">
        <v>10</v>
      </c>
      <c r="C386" s="108" t="s">
        <v>780</v>
      </c>
      <c r="D386" s="116" t="s">
        <v>877</v>
      </c>
      <c r="E386" s="102" t="s">
        <v>671</v>
      </c>
      <c r="F386" s="110">
        <f t="shared" si="168"/>
        <v>989</v>
      </c>
      <c r="G386" s="117">
        <v>989</v>
      </c>
      <c r="H386" s="117"/>
      <c r="I386" s="110">
        <f t="shared" si="169"/>
        <v>1027</v>
      </c>
      <c r="J386" s="117">
        <v>1027</v>
      </c>
      <c r="K386" s="117"/>
      <c r="L386" s="110">
        <f t="shared" si="170"/>
        <v>1069</v>
      </c>
      <c r="M386" s="117">
        <v>1069</v>
      </c>
      <c r="N386" s="117"/>
    </row>
    <row r="387" spans="1:14" s="104" customFormat="1" ht="157.5">
      <c r="A387" s="106" t="s">
        <v>683</v>
      </c>
      <c r="B387" s="102">
        <v>10</v>
      </c>
      <c r="C387" s="108" t="s">
        <v>780</v>
      </c>
      <c r="D387" s="116" t="s">
        <v>682</v>
      </c>
      <c r="E387" s="102" t="s">
        <v>940</v>
      </c>
      <c r="F387" s="148">
        <f t="shared" si="168"/>
        <v>0</v>
      </c>
      <c r="G387" s="170"/>
      <c r="H387" s="170"/>
      <c r="I387" s="110"/>
      <c r="J387" s="117"/>
      <c r="K387" s="117"/>
      <c r="L387" s="110"/>
      <c r="M387" s="117"/>
      <c r="N387" s="117"/>
    </row>
    <row r="388" spans="1:14" s="104" customFormat="1" ht="141.75">
      <c r="A388" s="106" t="s">
        <v>684</v>
      </c>
      <c r="B388" s="102">
        <v>10</v>
      </c>
      <c r="C388" s="108" t="s">
        <v>780</v>
      </c>
      <c r="D388" s="116" t="s">
        <v>682</v>
      </c>
      <c r="E388" s="102" t="s">
        <v>671</v>
      </c>
      <c r="F388" s="148">
        <f t="shared" si="168"/>
        <v>0</v>
      </c>
      <c r="G388" s="170"/>
      <c r="H388" s="170"/>
      <c r="I388" s="110"/>
      <c r="J388" s="117"/>
      <c r="K388" s="117"/>
      <c r="L388" s="110"/>
      <c r="M388" s="117"/>
      <c r="N388" s="117"/>
    </row>
    <row r="389" spans="1:14" s="104" customFormat="1" ht="173.25">
      <c r="A389" s="115" t="s">
        <v>444</v>
      </c>
      <c r="B389" s="102">
        <v>10</v>
      </c>
      <c r="C389" s="108" t="s">
        <v>780</v>
      </c>
      <c r="D389" s="116" t="s">
        <v>445</v>
      </c>
      <c r="E389" s="102" t="s">
        <v>940</v>
      </c>
      <c r="F389" s="110">
        <f t="shared" si="168"/>
        <v>0</v>
      </c>
      <c r="G389" s="117">
        <v>0</v>
      </c>
      <c r="H389" s="117"/>
      <c r="I389" s="110">
        <f t="shared" si="169"/>
        <v>1</v>
      </c>
      <c r="J389" s="117">
        <v>1</v>
      </c>
      <c r="K389" s="117"/>
      <c r="L389" s="110">
        <f t="shared" si="170"/>
        <v>1</v>
      </c>
      <c r="M389" s="117">
        <v>1</v>
      </c>
      <c r="N389" s="117"/>
    </row>
    <row r="390" spans="1:14" s="104" customFormat="1" ht="157.5">
      <c r="A390" s="106" t="s">
        <v>446</v>
      </c>
      <c r="B390" s="102">
        <v>10</v>
      </c>
      <c r="C390" s="108" t="s">
        <v>780</v>
      </c>
      <c r="D390" s="116" t="s">
        <v>445</v>
      </c>
      <c r="E390" s="102" t="s">
        <v>671</v>
      </c>
      <c r="F390" s="110">
        <f t="shared" si="168"/>
        <v>19.3</v>
      </c>
      <c r="G390" s="117">
        <v>19.3</v>
      </c>
      <c r="H390" s="117"/>
      <c r="I390" s="110">
        <f t="shared" si="169"/>
        <v>54</v>
      </c>
      <c r="J390" s="117">
        <v>54</v>
      </c>
      <c r="K390" s="117"/>
      <c r="L390" s="110">
        <f>SUM(M390:N390)</f>
        <v>54</v>
      </c>
      <c r="M390" s="117">
        <v>54</v>
      </c>
      <c r="N390" s="117"/>
    </row>
    <row r="391" spans="1:14" s="104" customFormat="1" ht="126">
      <c r="A391" s="106" t="s">
        <v>359</v>
      </c>
      <c r="B391" s="102">
        <v>10</v>
      </c>
      <c r="C391" s="108" t="s">
        <v>780</v>
      </c>
      <c r="D391" s="116" t="s">
        <v>94</v>
      </c>
      <c r="E391" s="102" t="s">
        <v>940</v>
      </c>
      <c r="F391" s="110">
        <f>SUM(G391:H391)</f>
        <v>0.8</v>
      </c>
      <c r="G391" s="117">
        <v>0.8</v>
      </c>
      <c r="H391" s="117"/>
      <c r="I391" s="110">
        <f>SUM(J391:K391)</f>
        <v>0</v>
      </c>
      <c r="J391" s="117"/>
      <c r="K391" s="117"/>
      <c r="L391" s="110">
        <f>SUM(M391:N391)</f>
        <v>0</v>
      </c>
      <c r="M391" s="117"/>
      <c r="N391" s="117"/>
    </row>
    <row r="392" spans="1:14" s="104" customFormat="1" ht="126">
      <c r="A392" s="106" t="s">
        <v>359</v>
      </c>
      <c r="B392" s="102">
        <v>10</v>
      </c>
      <c r="C392" s="108" t="s">
        <v>780</v>
      </c>
      <c r="D392" s="116" t="s">
        <v>94</v>
      </c>
      <c r="E392" s="102" t="s">
        <v>671</v>
      </c>
      <c r="F392" s="110">
        <f>SUM(G392:H392)</f>
        <v>33.1</v>
      </c>
      <c r="G392" s="117">
        <v>33.1</v>
      </c>
      <c r="H392" s="117"/>
      <c r="I392" s="110"/>
      <c r="J392" s="117"/>
      <c r="K392" s="117"/>
      <c r="L392" s="110"/>
      <c r="M392" s="117"/>
      <c r="N392" s="117"/>
    </row>
    <row r="393" spans="1:14" s="104" customFormat="1" ht="47.25">
      <c r="A393" s="118" t="s">
        <v>313</v>
      </c>
      <c r="B393" s="102">
        <v>10</v>
      </c>
      <c r="C393" s="108" t="s">
        <v>780</v>
      </c>
      <c r="D393" s="109" t="s">
        <v>312</v>
      </c>
      <c r="E393" s="102"/>
      <c r="F393" s="110">
        <f>SUM(F394:F418)</f>
        <v>9657.7</v>
      </c>
      <c r="G393" s="110">
        <f aca="true" t="shared" si="171" ref="G393:N393">SUM(G394:G418)</f>
        <v>9573.3</v>
      </c>
      <c r="H393" s="110">
        <f t="shared" si="171"/>
        <v>84.4</v>
      </c>
      <c r="I393" s="110">
        <f t="shared" si="171"/>
        <v>10075.7</v>
      </c>
      <c r="J393" s="110">
        <f t="shared" si="171"/>
        <v>10053.7</v>
      </c>
      <c r="K393" s="110">
        <f t="shared" si="171"/>
        <v>22</v>
      </c>
      <c r="L393" s="110">
        <f t="shared" si="171"/>
        <v>10477.5</v>
      </c>
      <c r="M393" s="110">
        <f t="shared" si="171"/>
        <v>10477.5</v>
      </c>
      <c r="N393" s="110">
        <f t="shared" si="171"/>
        <v>0</v>
      </c>
    </row>
    <row r="394" spans="1:14" s="104" customFormat="1" ht="47.25">
      <c r="A394" s="106" t="s">
        <v>795</v>
      </c>
      <c r="B394" s="102">
        <v>10</v>
      </c>
      <c r="C394" s="108" t="s">
        <v>780</v>
      </c>
      <c r="D394" s="116" t="s">
        <v>794</v>
      </c>
      <c r="E394" s="102" t="s">
        <v>671</v>
      </c>
      <c r="F394" s="110">
        <f>SUM(G394:H394)</f>
        <v>62.4</v>
      </c>
      <c r="G394" s="110"/>
      <c r="H394" s="110">
        <v>62.4</v>
      </c>
      <c r="I394" s="110">
        <f>SUM(J394:K394)</f>
        <v>0</v>
      </c>
      <c r="J394" s="110"/>
      <c r="K394" s="110"/>
      <c r="L394" s="110">
        <f>SUM(M394:N394)</f>
        <v>0</v>
      </c>
      <c r="M394" s="110"/>
      <c r="N394" s="110"/>
    </row>
    <row r="395" spans="1:14" s="104" customFormat="1" ht="126">
      <c r="A395" s="118" t="s">
        <v>314</v>
      </c>
      <c r="B395" s="102">
        <v>10</v>
      </c>
      <c r="C395" s="108" t="s">
        <v>780</v>
      </c>
      <c r="D395" s="116" t="s">
        <v>902</v>
      </c>
      <c r="E395" s="102" t="s">
        <v>671</v>
      </c>
      <c r="F395" s="110">
        <f aca="true" t="shared" si="172" ref="F395:F418">SUM(G395:H395)</f>
        <v>22</v>
      </c>
      <c r="G395" s="110">
        <v>0</v>
      </c>
      <c r="H395" s="110">
        <v>22</v>
      </c>
      <c r="I395" s="110">
        <f aca="true" t="shared" si="173" ref="I395:I418">SUM(J395:K395)</f>
        <v>22</v>
      </c>
      <c r="J395" s="110">
        <v>0</v>
      </c>
      <c r="K395" s="110">
        <v>22</v>
      </c>
      <c r="L395" s="110">
        <f aca="true" t="shared" si="174" ref="L395:L418">SUM(M395:N395)</f>
        <v>0</v>
      </c>
      <c r="M395" s="110">
        <v>0</v>
      </c>
      <c r="N395" s="110"/>
    </row>
    <row r="396" spans="1:14" s="104" customFormat="1" ht="157.5">
      <c r="A396" s="106" t="s">
        <v>817</v>
      </c>
      <c r="B396" s="102">
        <v>10</v>
      </c>
      <c r="C396" s="108" t="s">
        <v>780</v>
      </c>
      <c r="D396" s="102" t="s">
        <v>619</v>
      </c>
      <c r="E396" s="102" t="s">
        <v>940</v>
      </c>
      <c r="F396" s="110">
        <f t="shared" si="172"/>
        <v>2</v>
      </c>
      <c r="G396" s="110">
        <v>2</v>
      </c>
      <c r="H396" s="110"/>
      <c r="I396" s="110">
        <f t="shared" si="173"/>
        <v>2</v>
      </c>
      <c r="J396" s="110">
        <v>2</v>
      </c>
      <c r="K396" s="110"/>
      <c r="L396" s="110">
        <f t="shared" si="174"/>
        <v>2</v>
      </c>
      <c r="M396" s="110">
        <v>2</v>
      </c>
      <c r="N396" s="110"/>
    </row>
    <row r="397" spans="1:14" s="104" customFormat="1" ht="141.75">
      <c r="A397" s="111" t="s">
        <v>816</v>
      </c>
      <c r="B397" s="102">
        <v>10</v>
      </c>
      <c r="C397" s="108" t="s">
        <v>780</v>
      </c>
      <c r="D397" s="102" t="s">
        <v>619</v>
      </c>
      <c r="E397" s="102" t="s">
        <v>671</v>
      </c>
      <c r="F397" s="110">
        <f t="shared" si="172"/>
        <v>150</v>
      </c>
      <c r="G397" s="110">
        <v>150</v>
      </c>
      <c r="H397" s="110"/>
      <c r="I397" s="110">
        <f t="shared" si="173"/>
        <v>168</v>
      </c>
      <c r="J397" s="110">
        <v>168</v>
      </c>
      <c r="K397" s="110"/>
      <c r="L397" s="110">
        <f t="shared" si="174"/>
        <v>177</v>
      </c>
      <c r="M397" s="110">
        <v>177</v>
      </c>
      <c r="N397" s="110"/>
    </row>
    <row r="398" spans="1:14" s="104" customFormat="1" ht="157.5">
      <c r="A398" s="106" t="s">
        <v>500</v>
      </c>
      <c r="B398" s="102">
        <v>10</v>
      </c>
      <c r="C398" s="108" t="s">
        <v>780</v>
      </c>
      <c r="D398" s="116" t="s">
        <v>620</v>
      </c>
      <c r="E398" s="102" t="s">
        <v>940</v>
      </c>
      <c r="F398" s="110">
        <f t="shared" si="172"/>
        <v>14</v>
      </c>
      <c r="G398" s="110">
        <v>14</v>
      </c>
      <c r="H398" s="110"/>
      <c r="I398" s="110">
        <f t="shared" si="173"/>
        <v>12</v>
      </c>
      <c r="J398" s="110">
        <v>12</v>
      </c>
      <c r="K398" s="110"/>
      <c r="L398" s="110">
        <f t="shared" si="174"/>
        <v>12.1</v>
      </c>
      <c r="M398" s="110">
        <v>12.1</v>
      </c>
      <c r="N398" s="110"/>
    </row>
    <row r="399" spans="1:14" s="104" customFormat="1" ht="31.5">
      <c r="A399" s="111" t="s">
        <v>670</v>
      </c>
      <c r="B399" s="102">
        <v>10</v>
      </c>
      <c r="C399" s="108" t="s">
        <v>780</v>
      </c>
      <c r="D399" s="116" t="s">
        <v>620</v>
      </c>
      <c r="E399" s="102" t="s">
        <v>671</v>
      </c>
      <c r="F399" s="110">
        <f t="shared" si="172"/>
        <v>1384</v>
      </c>
      <c r="G399" s="117">
        <v>1384</v>
      </c>
      <c r="H399" s="117"/>
      <c r="I399" s="110">
        <f t="shared" si="173"/>
        <v>1432.4</v>
      </c>
      <c r="J399" s="117">
        <v>1432.4</v>
      </c>
      <c r="K399" s="117"/>
      <c r="L399" s="110">
        <f t="shared" si="174"/>
        <v>1490.1</v>
      </c>
      <c r="M399" s="117">
        <v>1490.1</v>
      </c>
      <c r="N399" s="117"/>
    </row>
    <row r="400" spans="1:14" s="104" customFormat="1" ht="236.25">
      <c r="A400" s="115" t="s">
        <v>800</v>
      </c>
      <c r="B400" s="102">
        <v>10</v>
      </c>
      <c r="C400" s="108" t="s">
        <v>780</v>
      </c>
      <c r="D400" s="139" t="s">
        <v>622</v>
      </c>
      <c r="E400" s="102" t="s">
        <v>940</v>
      </c>
      <c r="F400" s="110">
        <f t="shared" si="172"/>
        <v>0.3</v>
      </c>
      <c r="G400" s="110">
        <v>0.3</v>
      </c>
      <c r="H400" s="110"/>
      <c r="I400" s="110">
        <f t="shared" si="173"/>
        <v>0.3</v>
      </c>
      <c r="J400" s="110">
        <v>0.3</v>
      </c>
      <c r="K400" s="110"/>
      <c r="L400" s="110">
        <f t="shared" si="174"/>
        <v>0.3</v>
      </c>
      <c r="M400" s="110">
        <v>0.3</v>
      </c>
      <c r="N400" s="110"/>
    </row>
    <row r="401" spans="1:14" s="104" customFormat="1" ht="220.5">
      <c r="A401" s="111" t="s">
        <v>826</v>
      </c>
      <c r="B401" s="102" t="s">
        <v>673</v>
      </c>
      <c r="C401" s="108" t="s">
        <v>780</v>
      </c>
      <c r="D401" s="139" t="s">
        <v>622</v>
      </c>
      <c r="E401" s="102" t="s">
        <v>671</v>
      </c>
      <c r="F401" s="110">
        <f t="shared" si="172"/>
        <v>3</v>
      </c>
      <c r="G401" s="117">
        <v>3</v>
      </c>
      <c r="H401" s="117"/>
      <c r="I401" s="110">
        <f t="shared" si="173"/>
        <v>7</v>
      </c>
      <c r="J401" s="117">
        <v>7</v>
      </c>
      <c r="K401" s="117"/>
      <c r="L401" s="110">
        <f t="shared" si="174"/>
        <v>7</v>
      </c>
      <c r="M401" s="117">
        <v>7</v>
      </c>
      <c r="N401" s="117"/>
    </row>
    <row r="402" spans="1:14" s="104" customFormat="1" ht="94.5">
      <c r="A402" s="106" t="s">
        <v>608</v>
      </c>
      <c r="B402" s="102" t="s">
        <v>673</v>
      </c>
      <c r="C402" s="108" t="s">
        <v>780</v>
      </c>
      <c r="D402" s="116" t="s">
        <v>624</v>
      </c>
      <c r="E402" s="102" t="s">
        <v>940</v>
      </c>
      <c r="F402" s="110">
        <f t="shared" si="172"/>
        <v>7</v>
      </c>
      <c r="G402" s="117">
        <v>7</v>
      </c>
      <c r="H402" s="117"/>
      <c r="I402" s="110">
        <f t="shared" si="173"/>
        <v>7</v>
      </c>
      <c r="J402" s="117">
        <v>7</v>
      </c>
      <c r="K402" s="117"/>
      <c r="L402" s="110">
        <f t="shared" si="174"/>
        <v>8</v>
      </c>
      <c r="M402" s="117">
        <v>8</v>
      </c>
      <c r="N402" s="117"/>
    </row>
    <row r="403" spans="1:14" s="104" customFormat="1" ht="78.75">
      <c r="A403" s="106" t="s">
        <v>827</v>
      </c>
      <c r="B403" s="102" t="s">
        <v>673</v>
      </c>
      <c r="C403" s="108" t="s">
        <v>780</v>
      </c>
      <c r="D403" s="116" t="s">
        <v>624</v>
      </c>
      <c r="E403" s="102" t="s">
        <v>671</v>
      </c>
      <c r="F403" s="110">
        <f t="shared" si="172"/>
        <v>857</v>
      </c>
      <c r="G403" s="117">
        <v>857</v>
      </c>
      <c r="H403" s="117"/>
      <c r="I403" s="110">
        <f t="shared" si="173"/>
        <v>873</v>
      </c>
      <c r="J403" s="117">
        <v>873</v>
      </c>
      <c r="K403" s="117"/>
      <c r="L403" s="110">
        <f t="shared" si="174"/>
        <v>929</v>
      </c>
      <c r="M403" s="117">
        <v>929</v>
      </c>
      <c r="N403" s="117"/>
    </row>
    <row r="404" spans="1:14" s="104" customFormat="1" ht="94.5">
      <c r="A404" s="106" t="s">
        <v>550</v>
      </c>
      <c r="B404" s="102">
        <v>10</v>
      </c>
      <c r="C404" s="108" t="s">
        <v>780</v>
      </c>
      <c r="D404" s="116" t="s">
        <v>625</v>
      </c>
      <c r="E404" s="102" t="s">
        <v>940</v>
      </c>
      <c r="F404" s="110">
        <f t="shared" si="172"/>
        <v>1</v>
      </c>
      <c r="G404" s="110">
        <v>1</v>
      </c>
      <c r="H404" s="110"/>
      <c r="I404" s="110">
        <f t="shared" si="173"/>
        <v>1</v>
      </c>
      <c r="J404" s="110">
        <v>1</v>
      </c>
      <c r="K404" s="110"/>
      <c r="L404" s="110">
        <f t="shared" si="174"/>
        <v>1</v>
      </c>
      <c r="M404" s="110">
        <v>1</v>
      </c>
      <c r="N404" s="110"/>
    </row>
    <row r="405" spans="1:14" s="104" customFormat="1" ht="78.75">
      <c r="A405" s="106" t="s">
        <v>528</v>
      </c>
      <c r="B405" s="102" t="s">
        <v>673</v>
      </c>
      <c r="C405" s="108" t="s">
        <v>780</v>
      </c>
      <c r="D405" s="116" t="s">
        <v>625</v>
      </c>
      <c r="E405" s="102" t="s">
        <v>671</v>
      </c>
      <c r="F405" s="110">
        <f t="shared" si="172"/>
        <v>125</v>
      </c>
      <c r="G405" s="117">
        <v>125</v>
      </c>
      <c r="H405" s="117"/>
      <c r="I405" s="110">
        <f t="shared" si="173"/>
        <v>139</v>
      </c>
      <c r="J405" s="117">
        <v>139</v>
      </c>
      <c r="K405" s="117"/>
      <c r="L405" s="110">
        <f t="shared" si="174"/>
        <v>144</v>
      </c>
      <c r="M405" s="117">
        <v>144</v>
      </c>
      <c r="N405" s="117"/>
    </row>
    <row r="406" spans="1:14" s="104" customFormat="1" ht="252">
      <c r="A406" s="115" t="s">
        <v>529</v>
      </c>
      <c r="B406" s="102">
        <v>10</v>
      </c>
      <c r="C406" s="108" t="s">
        <v>780</v>
      </c>
      <c r="D406" s="116" t="s">
        <v>626</v>
      </c>
      <c r="E406" s="102" t="s">
        <v>940</v>
      </c>
      <c r="F406" s="110">
        <f t="shared" si="172"/>
        <v>1</v>
      </c>
      <c r="G406" s="110">
        <v>1</v>
      </c>
      <c r="H406" s="110"/>
      <c r="I406" s="110">
        <f t="shared" si="173"/>
        <v>1</v>
      </c>
      <c r="J406" s="110">
        <v>1</v>
      </c>
      <c r="K406" s="110"/>
      <c r="L406" s="110">
        <f t="shared" si="174"/>
        <v>1</v>
      </c>
      <c r="M406" s="110">
        <v>1</v>
      </c>
      <c r="N406" s="110"/>
    </row>
    <row r="407" spans="1:14" s="104" customFormat="1" ht="236.25">
      <c r="A407" s="115" t="s">
        <v>530</v>
      </c>
      <c r="B407" s="102">
        <v>10</v>
      </c>
      <c r="C407" s="108" t="s">
        <v>780</v>
      </c>
      <c r="D407" s="116" t="s">
        <v>626</v>
      </c>
      <c r="E407" s="102" t="s">
        <v>671</v>
      </c>
      <c r="F407" s="110">
        <f t="shared" si="172"/>
        <v>60</v>
      </c>
      <c r="G407" s="117">
        <v>60</v>
      </c>
      <c r="H407" s="117"/>
      <c r="I407" s="110">
        <f t="shared" si="173"/>
        <v>62</v>
      </c>
      <c r="J407" s="117">
        <v>62</v>
      </c>
      <c r="K407" s="117"/>
      <c r="L407" s="110">
        <f t="shared" si="174"/>
        <v>64</v>
      </c>
      <c r="M407" s="117">
        <v>64</v>
      </c>
      <c r="N407" s="117"/>
    </row>
    <row r="408" spans="1:14" s="104" customFormat="1" ht="94.5">
      <c r="A408" s="106" t="s">
        <v>918</v>
      </c>
      <c r="B408" s="102" t="s">
        <v>673</v>
      </c>
      <c r="C408" s="108" t="s">
        <v>780</v>
      </c>
      <c r="D408" s="116" t="s">
        <v>627</v>
      </c>
      <c r="E408" s="102" t="s">
        <v>940</v>
      </c>
      <c r="F408" s="110">
        <f t="shared" si="172"/>
        <v>56</v>
      </c>
      <c r="G408" s="110">
        <v>56</v>
      </c>
      <c r="H408" s="110"/>
      <c r="I408" s="110">
        <f t="shared" si="173"/>
        <v>51</v>
      </c>
      <c r="J408" s="110">
        <v>51</v>
      </c>
      <c r="K408" s="110"/>
      <c r="L408" s="110">
        <f t="shared" si="174"/>
        <v>53</v>
      </c>
      <c r="M408" s="110">
        <v>53</v>
      </c>
      <c r="N408" s="110"/>
    </row>
    <row r="409" spans="1:14" s="104" customFormat="1" ht="78.75">
      <c r="A409" s="106" t="s">
        <v>609</v>
      </c>
      <c r="B409" s="102" t="s">
        <v>673</v>
      </c>
      <c r="C409" s="108" t="s">
        <v>780</v>
      </c>
      <c r="D409" s="116" t="s">
        <v>627</v>
      </c>
      <c r="E409" s="102" t="s">
        <v>671</v>
      </c>
      <c r="F409" s="110">
        <f t="shared" si="172"/>
        <v>4741</v>
      </c>
      <c r="G409" s="117">
        <v>4741</v>
      </c>
      <c r="H409" s="117"/>
      <c r="I409" s="110">
        <f t="shared" si="173"/>
        <v>5106</v>
      </c>
      <c r="J409" s="117">
        <v>5106</v>
      </c>
      <c r="K409" s="117"/>
      <c r="L409" s="110">
        <f t="shared" si="174"/>
        <v>5310</v>
      </c>
      <c r="M409" s="117">
        <v>5310</v>
      </c>
      <c r="N409" s="117"/>
    </row>
    <row r="410" spans="1:14" s="104" customFormat="1" ht="78.75">
      <c r="A410" s="106" t="s">
        <v>610</v>
      </c>
      <c r="B410" s="102">
        <v>10</v>
      </c>
      <c r="C410" s="108" t="s">
        <v>780</v>
      </c>
      <c r="D410" s="116" t="s">
        <v>870</v>
      </c>
      <c r="E410" s="102" t="s">
        <v>940</v>
      </c>
      <c r="F410" s="110">
        <f t="shared" si="172"/>
        <v>2</v>
      </c>
      <c r="G410" s="110">
        <v>2</v>
      </c>
      <c r="H410" s="110"/>
      <c r="I410" s="110">
        <f t="shared" si="173"/>
        <v>1</v>
      </c>
      <c r="J410" s="110">
        <v>1</v>
      </c>
      <c r="K410" s="110"/>
      <c r="L410" s="110">
        <f t="shared" si="174"/>
        <v>1</v>
      </c>
      <c r="M410" s="110">
        <v>1</v>
      </c>
      <c r="N410" s="110"/>
    </row>
    <row r="411" spans="1:14" s="104" customFormat="1" ht="63">
      <c r="A411" s="106" t="s">
        <v>611</v>
      </c>
      <c r="B411" s="102">
        <v>10</v>
      </c>
      <c r="C411" s="108" t="s">
        <v>780</v>
      </c>
      <c r="D411" s="116" t="s">
        <v>870</v>
      </c>
      <c r="E411" s="102" t="s">
        <v>671</v>
      </c>
      <c r="F411" s="110">
        <f t="shared" si="172"/>
        <v>33</v>
      </c>
      <c r="G411" s="117">
        <v>33</v>
      </c>
      <c r="H411" s="117"/>
      <c r="I411" s="110">
        <f t="shared" si="173"/>
        <v>11</v>
      </c>
      <c r="J411" s="117">
        <v>11</v>
      </c>
      <c r="K411" s="117"/>
      <c r="L411" s="110">
        <f t="shared" si="174"/>
        <v>12</v>
      </c>
      <c r="M411" s="117">
        <v>12</v>
      </c>
      <c r="N411" s="117"/>
    </row>
    <row r="412" spans="1:14" s="104" customFormat="1" ht="78.75">
      <c r="A412" s="106" t="s">
        <v>612</v>
      </c>
      <c r="B412" s="102">
        <v>10</v>
      </c>
      <c r="C412" s="108" t="s">
        <v>780</v>
      </c>
      <c r="D412" s="116" t="s">
        <v>872</v>
      </c>
      <c r="E412" s="102" t="s">
        <v>940</v>
      </c>
      <c r="F412" s="110">
        <f t="shared" si="172"/>
        <v>1</v>
      </c>
      <c r="G412" s="110">
        <v>1</v>
      </c>
      <c r="H412" s="110"/>
      <c r="I412" s="110">
        <f t="shared" si="173"/>
        <v>1</v>
      </c>
      <c r="J412" s="110">
        <v>1</v>
      </c>
      <c r="K412" s="110"/>
      <c r="L412" s="110">
        <f t="shared" si="174"/>
        <v>1</v>
      </c>
      <c r="M412" s="110">
        <v>1</v>
      </c>
      <c r="N412" s="110"/>
    </row>
    <row r="413" spans="1:14" s="104" customFormat="1" ht="78.75">
      <c r="A413" s="106" t="s">
        <v>613</v>
      </c>
      <c r="B413" s="102">
        <v>10</v>
      </c>
      <c r="C413" s="108" t="s">
        <v>780</v>
      </c>
      <c r="D413" s="116" t="s">
        <v>872</v>
      </c>
      <c r="E413" s="102" t="s">
        <v>671</v>
      </c>
      <c r="F413" s="110">
        <f t="shared" si="172"/>
        <v>23</v>
      </c>
      <c r="G413" s="117">
        <v>23</v>
      </c>
      <c r="H413" s="117"/>
      <c r="I413" s="110">
        <f t="shared" si="173"/>
        <v>24</v>
      </c>
      <c r="J413" s="117">
        <v>24</v>
      </c>
      <c r="K413" s="117"/>
      <c r="L413" s="110">
        <f t="shared" si="174"/>
        <v>25</v>
      </c>
      <c r="M413" s="117">
        <v>25</v>
      </c>
      <c r="N413" s="117"/>
    </row>
    <row r="414" spans="1:14" s="104" customFormat="1" ht="110.25">
      <c r="A414" s="106" t="s">
        <v>614</v>
      </c>
      <c r="B414" s="102">
        <v>10</v>
      </c>
      <c r="C414" s="108" t="s">
        <v>780</v>
      </c>
      <c r="D414" s="116" t="s">
        <v>873</v>
      </c>
      <c r="E414" s="102" t="s">
        <v>940</v>
      </c>
      <c r="F414" s="110">
        <f t="shared" si="172"/>
        <v>30</v>
      </c>
      <c r="G414" s="110">
        <v>30</v>
      </c>
      <c r="H414" s="110"/>
      <c r="I414" s="110">
        <f t="shared" si="173"/>
        <v>30</v>
      </c>
      <c r="J414" s="110">
        <v>30</v>
      </c>
      <c r="K414" s="110"/>
      <c r="L414" s="110">
        <f t="shared" si="174"/>
        <v>31</v>
      </c>
      <c r="M414" s="110">
        <v>31</v>
      </c>
      <c r="N414" s="110"/>
    </row>
    <row r="415" spans="1:14" s="104" customFormat="1" ht="31.5">
      <c r="A415" s="106" t="s">
        <v>670</v>
      </c>
      <c r="B415" s="102">
        <v>10</v>
      </c>
      <c r="C415" s="108" t="s">
        <v>780</v>
      </c>
      <c r="D415" s="116" t="s">
        <v>873</v>
      </c>
      <c r="E415" s="102" t="s">
        <v>671</v>
      </c>
      <c r="F415" s="110">
        <f t="shared" si="172"/>
        <v>1956</v>
      </c>
      <c r="G415" s="110">
        <v>1956</v>
      </c>
      <c r="H415" s="117"/>
      <c r="I415" s="110">
        <f t="shared" si="173"/>
        <v>2032</v>
      </c>
      <c r="J415" s="110">
        <v>2032</v>
      </c>
      <c r="K415" s="117"/>
      <c r="L415" s="110">
        <f t="shared" si="174"/>
        <v>2113</v>
      </c>
      <c r="M415" s="110">
        <v>2113</v>
      </c>
      <c r="N415" s="117"/>
    </row>
    <row r="416" spans="1:14" s="104" customFormat="1" ht="78.75">
      <c r="A416" s="106" t="s">
        <v>788</v>
      </c>
      <c r="B416" s="102">
        <v>10</v>
      </c>
      <c r="C416" s="108" t="s">
        <v>780</v>
      </c>
      <c r="D416" s="116" t="s">
        <v>878</v>
      </c>
      <c r="E416" s="102" t="s">
        <v>940</v>
      </c>
      <c r="F416" s="110">
        <f t="shared" si="172"/>
        <v>2</v>
      </c>
      <c r="G416" s="110">
        <v>2</v>
      </c>
      <c r="H416" s="110"/>
      <c r="I416" s="110">
        <f t="shared" si="173"/>
        <v>2</v>
      </c>
      <c r="J416" s="110">
        <v>2</v>
      </c>
      <c r="K416" s="110"/>
      <c r="L416" s="110">
        <f t="shared" si="174"/>
        <v>2</v>
      </c>
      <c r="M416" s="110">
        <v>2</v>
      </c>
      <c r="N416" s="110"/>
    </row>
    <row r="417" spans="1:14" s="104" customFormat="1" ht="63">
      <c r="A417" s="106" t="s">
        <v>789</v>
      </c>
      <c r="B417" s="102" t="s">
        <v>673</v>
      </c>
      <c r="C417" s="108" t="s">
        <v>780</v>
      </c>
      <c r="D417" s="116" t="s">
        <v>878</v>
      </c>
      <c r="E417" s="102" t="s">
        <v>671</v>
      </c>
      <c r="F417" s="110">
        <f t="shared" si="172"/>
        <v>115</v>
      </c>
      <c r="G417" s="117">
        <v>115</v>
      </c>
      <c r="H417" s="117"/>
      <c r="I417" s="110">
        <f t="shared" si="173"/>
        <v>81</v>
      </c>
      <c r="J417" s="117">
        <v>81</v>
      </c>
      <c r="K417" s="117"/>
      <c r="L417" s="110">
        <f t="shared" si="174"/>
        <v>84</v>
      </c>
      <c r="M417" s="117">
        <v>84</v>
      </c>
      <c r="N417" s="117"/>
    </row>
    <row r="418" spans="1:14" s="104" customFormat="1" ht="204.75">
      <c r="A418" s="118" t="s">
        <v>1020</v>
      </c>
      <c r="B418" s="102">
        <v>10</v>
      </c>
      <c r="C418" s="108" t="s">
        <v>780</v>
      </c>
      <c r="D418" s="116" t="s">
        <v>903</v>
      </c>
      <c r="E418" s="102" t="s">
        <v>671</v>
      </c>
      <c r="F418" s="110">
        <f t="shared" si="172"/>
        <v>10</v>
      </c>
      <c r="G418" s="110">
        <v>10</v>
      </c>
      <c r="H418" s="110">
        <v>0</v>
      </c>
      <c r="I418" s="110">
        <f t="shared" si="173"/>
        <v>10</v>
      </c>
      <c r="J418" s="110">
        <v>10</v>
      </c>
      <c r="K418" s="110">
        <v>0</v>
      </c>
      <c r="L418" s="110">
        <f t="shared" si="174"/>
        <v>10</v>
      </c>
      <c r="M418" s="110">
        <v>10</v>
      </c>
      <c r="N418" s="110">
        <v>0</v>
      </c>
    </row>
    <row r="419" spans="1:14" s="104" customFormat="1" ht="126">
      <c r="A419" s="111" t="s">
        <v>215</v>
      </c>
      <c r="B419" s="102">
        <v>10</v>
      </c>
      <c r="C419" s="108" t="s">
        <v>780</v>
      </c>
      <c r="D419" s="114" t="s">
        <v>786</v>
      </c>
      <c r="E419" s="102"/>
      <c r="F419" s="110">
        <f>F420</f>
        <v>338</v>
      </c>
      <c r="G419" s="110">
        <f aca="true" t="shared" si="175" ref="G419:M420">G420</f>
        <v>338</v>
      </c>
      <c r="H419" s="110">
        <f t="shared" si="175"/>
        <v>0</v>
      </c>
      <c r="I419" s="110">
        <f t="shared" si="175"/>
        <v>338</v>
      </c>
      <c r="J419" s="110">
        <f t="shared" si="175"/>
        <v>338</v>
      </c>
      <c r="K419" s="110">
        <f t="shared" si="175"/>
        <v>0</v>
      </c>
      <c r="L419" s="110">
        <f t="shared" si="175"/>
        <v>338</v>
      </c>
      <c r="M419" s="110">
        <f t="shared" si="175"/>
        <v>338</v>
      </c>
      <c r="N419" s="110"/>
    </row>
    <row r="420" spans="1:14" s="104" customFormat="1" ht="63">
      <c r="A420" s="111" t="s">
        <v>535</v>
      </c>
      <c r="B420" s="102">
        <v>10</v>
      </c>
      <c r="C420" s="108" t="s">
        <v>780</v>
      </c>
      <c r="D420" s="114" t="s">
        <v>787</v>
      </c>
      <c r="E420" s="102"/>
      <c r="F420" s="110">
        <f>F421</f>
        <v>338</v>
      </c>
      <c r="G420" s="110">
        <f t="shared" si="175"/>
        <v>338</v>
      </c>
      <c r="H420" s="110">
        <f t="shared" si="175"/>
        <v>0</v>
      </c>
      <c r="I420" s="110">
        <f t="shared" si="175"/>
        <v>338</v>
      </c>
      <c r="J420" s="110">
        <f t="shared" si="175"/>
        <v>338</v>
      </c>
      <c r="K420" s="110">
        <f t="shared" si="175"/>
        <v>0</v>
      </c>
      <c r="L420" s="110">
        <f t="shared" si="175"/>
        <v>338</v>
      </c>
      <c r="M420" s="110">
        <f t="shared" si="175"/>
        <v>338</v>
      </c>
      <c r="N420" s="110"/>
    </row>
    <row r="421" spans="1:14" s="104" customFormat="1" ht="157.5">
      <c r="A421" s="118" t="s">
        <v>468</v>
      </c>
      <c r="B421" s="102">
        <v>10</v>
      </c>
      <c r="C421" s="108" t="s">
        <v>780</v>
      </c>
      <c r="D421" s="116" t="s">
        <v>481</v>
      </c>
      <c r="E421" s="102" t="s">
        <v>671</v>
      </c>
      <c r="F421" s="110">
        <f>SUM(G421:H421)</f>
        <v>338</v>
      </c>
      <c r="G421" s="117">
        <v>338</v>
      </c>
      <c r="H421" s="117"/>
      <c r="I421" s="110">
        <f>SUM(J421:K421)</f>
        <v>338</v>
      </c>
      <c r="J421" s="117">
        <v>338</v>
      </c>
      <c r="K421" s="117"/>
      <c r="L421" s="110">
        <f>SUM(M421:N421)</f>
        <v>338</v>
      </c>
      <c r="M421" s="117">
        <v>338</v>
      </c>
      <c r="N421" s="117"/>
    </row>
    <row r="422" spans="1:14" s="104" customFormat="1" ht="110.25">
      <c r="A422" s="111" t="s">
        <v>211</v>
      </c>
      <c r="B422" s="102">
        <v>10</v>
      </c>
      <c r="C422" s="108" t="s">
        <v>780</v>
      </c>
      <c r="D422" s="114" t="s">
        <v>42</v>
      </c>
      <c r="E422" s="102"/>
      <c r="F422" s="110">
        <f aca="true" t="shared" si="176" ref="F422:N422">F423</f>
        <v>19033</v>
      </c>
      <c r="G422" s="110">
        <f t="shared" si="176"/>
        <v>19020</v>
      </c>
      <c r="H422" s="110">
        <f t="shared" si="176"/>
        <v>13</v>
      </c>
      <c r="I422" s="110">
        <f t="shared" si="176"/>
        <v>21987</v>
      </c>
      <c r="J422" s="110">
        <f t="shared" si="176"/>
        <v>21987</v>
      </c>
      <c r="K422" s="110">
        <f t="shared" si="176"/>
        <v>0</v>
      </c>
      <c r="L422" s="110">
        <f t="shared" si="176"/>
        <v>23041</v>
      </c>
      <c r="M422" s="110">
        <f t="shared" si="176"/>
        <v>23041</v>
      </c>
      <c r="N422" s="110">
        <f t="shared" si="176"/>
        <v>0</v>
      </c>
    </row>
    <row r="423" spans="1:14" s="104" customFormat="1" ht="63">
      <c r="A423" s="111" t="s">
        <v>932</v>
      </c>
      <c r="B423" s="102">
        <v>10</v>
      </c>
      <c r="C423" s="108" t="s">
        <v>780</v>
      </c>
      <c r="D423" s="114" t="s">
        <v>43</v>
      </c>
      <c r="E423" s="102"/>
      <c r="F423" s="110">
        <f>SUM(F424:F429)</f>
        <v>19033</v>
      </c>
      <c r="G423" s="110">
        <f aca="true" t="shared" si="177" ref="G423:N423">SUM(G424:G429)</f>
        <v>19020</v>
      </c>
      <c r="H423" s="110">
        <f t="shared" si="177"/>
        <v>13</v>
      </c>
      <c r="I423" s="110">
        <f t="shared" si="177"/>
        <v>21987</v>
      </c>
      <c r="J423" s="110">
        <f t="shared" si="177"/>
        <v>21987</v>
      </c>
      <c r="K423" s="110">
        <f t="shared" si="177"/>
        <v>0</v>
      </c>
      <c r="L423" s="110">
        <f t="shared" si="177"/>
        <v>23041</v>
      </c>
      <c r="M423" s="110">
        <f t="shared" si="177"/>
        <v>23041</v>
      </c>
      <c r="N423" s="110">
        <f t="shared" si="177"/>
        <v>0</v>
      </c>
    </row>
    <row r="424" spans="1:14" s="104" customFormat="1" ht="47.25">
      <c r="A424" s="106" t="s">
        <v>795</v>
      </c>
      <c r="B424" s="102">
        <v>10</v>
      </c>
      <c r="C424" s="108" t="s">
        <v>780</v>
      </c>
      <c r="D424" s="116" t="s">
        <v>796</v>
      </c>
      <c r="E424" s="102" t="s">
        <v>671</v>
      </c>
      <c r="F424" s="110">
        <f aca="true" t="shared" si="178" ref="F424:F429">SUM(G424:H424)</f>
        <v>13</v>
      </c>
      <c r="G424" s="110"/>
      <c r="H424" s="110">
        <v>13</v>
      </c>
      <c r="I424" s="110">
        <f aca="true" t="shared" si="179" ref="I424:I429">SUM(J424:K424)</f>
        <v>0</v>
      </c>
      <c r="J424" s="110"/>
      <c r="K424" s="110"/>
      <c r="L424" s="110">
        <f aca="true" t="shared" si="180" ref="L424:L429">SUM(M424:N424)</f>
        <v>0</v>
      </c>
      <c r="M424" s="110"/>
      <c r="N424" s="110"/>
    </row>
    <row r="425" spans="1:14" s="104" customFormat="1" ht="157.5">
      <c r="A425" s="111" t="s">
        <v>345</v>
      </c>
      <c r="B425" s="102">
        <v>10</v>
      </c>
      <c r="C425" s="108" t="s">
        <v>780</v>
      </c>
      <c r="D425" s="116" t="s">
        <v>344</v>
      </c>
      <c r="E425" s="102" t="s">
        <v>671</v>
      </c>
      <c r="F425" s="110">
        <f t="shared" si="178"/>
        <v>5455</v>
      </c>
      <c r="G425" s="117">
        <v>5455</v>
      </c>
      <c r="H425" s="117"/>
      <c r="I425" s="110">
        <f t="shared" si="179"/>
        <v>7203</v>
      </c>
      <c r="J425" s="117">
        <v>7203</v>
      </c>
      <c r="K425" s="117"/>
      <c r="L425" s="110">
        <f t="shared" si="180"/>
        <v>7540</v>
      </c>
      <c r="M425" s="117">
        <v>7540</v>
      </c>
      <c r="N425" s="117"/>
    </row>
    <row r="426" spans="1:14" s="104" customFormat="1" ht="78.75">
      <c r="A426" s="106" t="s">
        <v>793</v>
      </c>
      <c r="B426" s="102" t="s">
        <v>673</v>
      </c>
      <c r="C426" s="108" t="s">
        <v>780</v>
      </c>
      <c r="D426" s="116" t="s">
        <v>592</v>
      </c>
      <c r="E426" s="102" t="s">
        <v>940</v>
      </c>
      <c r="F426" s="110">
        <f t="shared" si="178"/>
        <v>62</v>
      </c>
      <c r="G426" s="110">
        <v>62</v>
      </c>
      <c r="H426" s="110"/>
      <c r="I426" s="110">
        <f t="shared" si="179"/>
        <v>68</v>
      </c>
      <c r="J426" s="110">
        <v>68</v>
      </c>
      <c r="K426" s="110"/>
      <c r="L426" s="110">
        <f t="shared" si="180"/>
        <v>70</v>
      </c>
      <c r="M426" s="110">
        <v>70</v>
      </c>
      <c r="N426" s="110"/>
    </row>
    <row r="427" spans="1:14" s="104" customFormat="1" ht="78.75">
      <c r="A427" s="106" t="s">
        <v>434</v>
      </c>
      <c r="B427" s="102" t="s">
        <v>673</v>
      </c>
      <c r="C427" s="108" t="s">
        <v>780</v>
      </c>
      <c r="D427" s="116" t="s">
        <v>592</v>
      </c>
      <c r="E427" s="102" t="s">
        <v>671</v>
      </c>
      <c r="F427" s="110">
        <f t="shared" si="178"/>
        <v>7645</v>
      </c>
      <c r="G427" s="117">
        <v>7645</v>
      </c>
      <c r="H427" s="117"/>
      <c r="I427" s="110">
        <f t="shared" si="179"/>
        <v>8502</v>
      </c>
      <c r="J427" s="117">
        <v>8502</v>
      </c>
      <c r="K427" s="117"/>
      <c r="L427" s="110">
        <f t="shared" si="180"/>
        <v>8848</v>
      </c>
      <c r="M427" s="117">
        <v>8848</v>
      </c>
      <c r="N427" s="117"/>
    </row>
    <row r="428" spans="1:14" s="104" customFormat="1" ht="94.5">
      <c r="A428" s="106" t="s">
        <v>435</v>
      </c>
      <c r="B428" s="102">
        <v>10</v>
      </c>
      <c r="C428" s="108" t="s">
        <v>780</v>
      </c>
      <c r="D428" s="116" t="s">
        <v>576</v>
      </c>
      <c r="E428" s="102" t="s">
        <v>940</v>
      </c>
      <c r="F428" s="110">
        <f t="shared" si="178"/>
        <v>3</v>
      </c>
      <c r="G428" s="110">
        <v>3</v>
      </c>
      <c r="H428" s="110"/>
      <c r="I428" s="110">
        <f t="shared" si="179"/>
        <v>1</v>
      </c>
      <c r="J428" s="110">
        <v>1</v>
      </c>
      <c r="K428" s="110"/>
      <c r="L428" s="110">
        <f t="shared" si="180"/>
        <v>1</v>
      </c>
      <c r="M428" s="110">
        <v>1</v>
      </c>
      <c r="N428" s="110"/>
    </row>
    <row r="429" spans="1:14" s="104" customFormat="1" ht="78.75">
      <c r="A429" s="106" t="s">
        <v>436</v>
      </c>
      <c r="B429" s="102">
        <v>10</v>
      </c>
      <c r="C429" s="108" t="s">
        <v>780</v>
      </c>
      <c r="D429" s="116" t="s">
        <v>576</v>
      </c>
      <c r="E429" s="102">
        <v>300</v>
      </c>
      <c r="F429" s="110">
        <f t="shared" si="178"/>
        <v>5855</v>
      </c>
      <c r="G429" s="110">
        <v>5855</v>
      </c>
      <c r="H429" s="117"/>
      <c r="I429" s="110">
        <f t="shared" si="179"/>
        <v>6213</v>
      </c>
      <c r="J429" s="110">
        <v>6213</v>
      </c>
      <c r="K429" s="117"/>
      <c r="L429" s="110">
        <f t="shared" si="180"/>
        <v>6582</v>
      </c>
      <c r="M429" s="110">
        <v>6582</v>
      </c>
      <c r="N429" s="117"/>
    </row>
    <row r="430" spans="1:14" s="104" customFormat="1" ht="63">
      <c r="A430" s="115" t="s">
        <v>201</v>
      </c>
      <c r="B430" s="102">
        <v>10</v>
      </c>
      <c r="C430" s="108" t="s">
        <v>780</v>
      </c>
      <c r="D430" s="109" t="s">
        <v>477</v>
      </c>
      <c r="E430" s="102"/>
      <c r="F430" s="110">
        <f>F431</f>
        <v>279</v>
      </c>
      <c r="G430" s="110">
        <f aca="true" t="shared" si="181" ref="G430:N432">G431</f>
        <v>0</v>
      </c>
      <c r="H430" s="110">
        <f t="shared" si="181"/>
        <v>279</v>
      </c>
      <c r="I430" s="110">
        <f t="shared" si="181"/>
        <v>359</v>
      </c>
      <c r="J430" s="110">
        <f t="shared" si="181"/>
        <v>0</v>
      </c>
      <c r="K430" s="110">
        <f t="shared" si="181"/>
        <v>359</v>
      </c>
      <c r="L430" s="110">
        <f t="shared" si="181"/>
        <v>368</v>
      </c>
      <c r="M430" s="110">
        <f t="shared" si="181"/>
        <v>0</v>
      </c>
      <c r="N430" s="110">
        <f t="shared" si="181"/>
        <v>368</v>
      </c>
    </row>
    <row r="431" spans="1:14" s="104" customFormat="1" ht="110.25">
      <c r="A431" s="115" t="s">
        <v>230</v>
      </c>
      <c r="B431" s="102">
        <v>10</v>
      </c>
      <c r="C431" s="108" t="s">
        <v>780</v>
      </c>
      <c r="D431" s="109" t="s">
        <v>478</v>
      </c>
      <c r="E431" s="102"/>
      <c r="F431" s="110">
        <f>F432</f>
        <v>279</v>
      </c>
      <c r="G431" s="110">
        <f t="shared" si="181"/>
        <v>0</v>
      </c>
      <c r="H431" s="110">
        <f t="shared" si="181"/>
        <v>279</v>
      </c>
      <c r="I431" s="110">
        <f t="shared" si="181"/>
        <v>359</v>
      </c>
      <c r="J431" s="110">
        <f t="shared" si="181"/>
        <v>0</v>
      </c>
      <c r="K431" s="110">
        <f t="shared" si="181"/>
        <v>359</v>
      </c>
      <c r="L431" s="110">
        <f t="shared" si="181"/>
        <v>368</v>
      </c>
      <c r="M431" s="110">
        <f t="shared" si="181"/>
        <v>0</v>
      </c>
      <c r="N431" s="110">
        <f t="shared" si="181"/>
        <v>368</v>
      </c>
    </row>
    <row r="432" spans="1:14" s="104" customFormat="1" ht="94.5">
      <c r="A432" s="115" t="s">
        <v>950</v>
      </c>
      <c r="B432" s="102">
        <v>10</v>
      </c>
      <c r="C432" s="108" t="s">
        <v>780</v>
      </c>
      <c r="D432" s="109" t="s">
        <v>479</v>
      </c>
      <c r="E432" s="102"/>
      <c r="F432" s="110">
        <f>F433</f>
        <v>279</v>
      </c>
      <c r="G432" s="110">
        <f t="shared" si="181"/>
        <v>0</v>
      </c>
      <c r="H432" s="110">
        <f t="shared" si="181"/>
        <v>279</v>
      </c>
      <c r="I432" s="110">
        <f t="shared" si="181"/>
        <v>359</v>
      </c>
      <c r="J432" s="110">
        <f t="shared" si="181"/>
        <v>0</v>
      </c>
      <c r="K432" s="110">
        <f t="shared" si="181"/>
        <v>359</v>
      </c>
      <c r="L432" s="110">
        <f t="shared" si="181"/>
        <v>368</v>
      </c>
      <c r="M432" s="110">
        <f t="shared" si="181"/>
        <v>0</v>
      </c>
      <c r="N432" s="110">
        <f t="shared" si="181"/>
        <v>368</v>
      </c>
    </row>
    <row r="433" spans="1:14" s="104" customFormat="1" ht="141.75">
      <c r="A433" s="115" t="s">
        <v>476</v>
      </c>
      <c r="B433" s="102">
        <v>10</v>
      </c>
      <c r="C433" s="108" t="s">
        <v>780</v>
      </c>
      <c r="D433" s="102" t="s">
        <v>480</v>
      </c>
      <c r="E433" s="102" t="s">
        <v>671</v>
      </c>
      <c r="F433" s="110">
        <f>SUM(G433:H433)</f>
        <v>279</v>
      </c>
      <c r="G433" s="110"/>
      <c r="H433" s="117">
        <v>279</v>
      </c>
      <c r="I433" s="110">
        <f>SUM(J433:K433)</f>
        <v>359</v>
      </c>
      <c r="J433" s="110"/>
      <c r="K433" s="117">
        <v>359</v>
      </c>
      <c r="L433" s="110">
        <f>SUM(M433:N433)</f>
        <v>368</v>
      </c>
      <c r="M433" s="110"/>
      <c r="N433" s="117">
        <v>368</v>
      </c>
    </row>
    <row r="434" spans="1:14" s="104" customFormat="1" ht="110.25">
      <c r="A434" s="111" t="s">
        <v>193</v>
      </c>
      <c r="B434" s="102">
        <v>10</v>
      </c>
      <c r="C434" s="108" t="s">
        <v>780</v>
      </c>
      <c r="D434" s="142" t="s">
        <v>1022</v>
      </c>
      <c r="E434" s="102"/>
      <c r="F434" s="110">
        <f aca="true" t="shared" si="182" ref="F434:N434">F435</f>
        <v>2883.9</v>
      </c>
      <c r="G434" s="110">
        <f t="shared" si="182"/>
        <v>2288.9</v>
      </c>
      <c r="H434" s="110">
        <f t="shared" si="182"/>
        <v>595</v>
      </c>
      <c r="I434" s="110">
        <f t="shared" si="182"/>
        <v>871.4</v>
      </c>
      <c r="J434" s="110">
        <f t="shared" si="182"/>
        <v>829.4</v>
      </c>
      <c r="K434" s="110">
        <f t="shared" si="182"/>
        <v>42</v>
      </c>
      <c r="L434" s="110">
        <f t="shared" si="182"/>
        <v>55</v>
      </c>
      <c r="M434" s="110">
        <f t="shared" si="182"/>
        <v>55</v>
      </c>
      <c r="N434" s="110">
        <f t="shared" si="182"/>
        <v>0</v>
      </c>
    </row>
    <row r="435" spans="1:14" s="104" customFormat="1" ht="157.5">
      <c r="A435" s="111" t="s">
        <v>232</v>
      </c>
      <c r="B435" s="102">
        <v>10</v>
      </c>
      <c r="C435" s="108" t="s">
        <v>780</v>
      </c>
      <c r="D435" s="136" t="s">
        <v>1023</v>
      </c>
      <c r="E435" s="102"/>
      <c r="F435" s="110">
        <f aca="true" t="shared" si="183" ref="F435:N435">SUM(F436,F438)</f>
        <v>2883.9</v>
      </c>
      <c r="G435" s="110">
        <f t="shared" si="183"/>
        <v>2288.9</v>
      </c>
      <c r="H435" s="110">
        <f t="shared" si="183"/>
        <v>595</v>
      </c>
      <c r="I435" s="110">
        <f t="shared" si="183"/>
        <v>871.4</v>
      </c>
      <c r="J435" s="110">
        <f t="shared" si="183"/>
        <v>829.4</v>
      </c>
      <c r="K435" s="110">
        <f t="shared" si="183"/>
        <v>42</v>
      </c>
      <c r="L435" s="110">
        <f t="shared" si="183"/>
        <v>55</v>
      </c>
      <c r="M435" s="110">
        <f t="shared" si="183"/>
        <v>55</v>
      </c>
      <c r="N435" s="110">
        <f t="shared" si="183"/>
        <v>0</v>
      </c>
    </row>
    <row r="436" spans="1:14" s="104" customFormat="1" ht="47.25">
      <c r="A436" s="111" t="s">
        <v>560</v>
      </c>
      <c r="B436" s="102">
        <v>10</v>
      </c>
      <c r="C436" s="108" t="s">
        <v>780</v>
      </c>
      <c r="D436" s="136" t="s">
        <v>1024</v>
      </c>
      <c r="E436" s="102"/>
      <c r="F436" s="110">
        <f aca="true" t="shared" si="184" ref="F436:N436">SUM(F437:F437)</f>
        <v>1436.5</v>
      </c>
      <c r="G436" s="110">
        <f t="shared" si="184"/>
        <v>841.5</v>
      </c>
      <c r="H436" s="110">
        <f t="shared" si="184"/>
        <v>595</v>
      </c>
      <c r="I436" s="110">
        <f t="shared" si="184"/>
        <v>871.4</v>
      </c>
      <c r="J436" s="110">
        <f t="shared" si="184"/>
        <v>829.4</v>
      </c>
      <c r="K436" s="110">
        <f t="shared" si="184"/>
        <v>42</v>
      </c>
      <c r="L436" s="110">
        <f t="shared" si="184"/>
        <v>55</v>
      </c>
      <c r="M436" s="110">
        <f t="shared" si="184"/>
        <v>55</v>
      </c>
      <c r="N436" s="110">
        <f t="shared" si="184"/>
        <v>0</v>
      </c>
    </row>
    <row r="437" spans="1:14" s="104" customFormat="1" ht="63">
      <c r="A437" s="118" t="s">
        <v>737</v>
      </c>
      <c r="B437" s="102">
        <v>10</v>
      </c>
      <c r="C437" s="108" t="s">
        <v>780</v>
      </c>
      <c r="D437" s="137" t="s">
        <v>738</v>
      </c>
      <c r="E437" s="102" t="s">
        <v>671</v>
      </c>
      <c r="F437" s="110">
        <f>SUM(G437:H437)</f>
        <v>1436.5</v>
      </c>
      <c r="G437" s="110">
        <v>841.5</v>
      </c>
      <c r="H437" s="110">
        <v>595</v>
      </c>
      <c r="I437" s="110">
        <f>SUM(J437:K437)</f>
        <v>871.4</v>
      </c>
      <c r="J437" s="110">
        <v>829.4</v>
      </c>
      <c r="K437" s="110">
        <v>42</v>
      </c>
      <c r="L437" s="110">
        <f>SUM(M437:N437)</f>
        <v>55</v>
      </c>
      <c r="M437" s="110">
        <v>55</v>
      </c>
      <c r="N437" s="110"/>
    </row>
    <row r="438" spans="1:14" s="104" customFormat="1" ht="63">
      <c r="A438" s="118" t="s">
        <v>469</v>
      </c>
      <c r="B438" s="102">
        <v>10</v>
      </c>
      <c r="C438" s="108" t="s">
        <v>780</v>
      </c>
      <c r="D438" s="136" t="s">
        <v>471</v>
      </c>
      <c r="E438" s="102"/>
      <c r="F438" s="110">
        <f aca="true" t="shared" si="185" ref="F438:N438">F439</f>
        <v>1447.4</v>
      </c>
      <c r="G438" s="110">
        <f t="shared" si="185"/>
        <v>1447.4</v>
      </c>
      <c r="H438" s="110">
        <f t="shared" si="185"/>
        <v>0</v>
      </c>
      <c r="I438" s="110">
        <f t="shared" si="185"/>
        <v>0</v>
      </c>
      <c r="J438" s="110">
        <f t="shared" si="185"/>
        <v>0</v>
      </c>
      <c r="K438" s="110">
        <f t="shared" si="185"/>
        <v>0</v>
      </c>
      <c r="L438" s="110">
        <f t="shared" si="185"/>
        <v>0</v>
      </c>
      <c r="M438" s="110">
        <f t="shared" si="185"/>
        <v>0</v>
      </c>
      <c r="N438" s="110">
        <f t="shared" si="185"/>
        <v>0</v>
      </c>
    </row>
    <row r="439" spans="1:14" s="104" customFormat="1" ht="236.25">
      <c r="A439" s="118" t="s">
        <v>470</v>
      </c>
      <c r="B439" s="102">
        <v>10</v>
      </c>
      <c r="C439" s="108" t="s">
        <v>780</v>
      </c>
      <c r="D439" s="137" t="s">
        <v>472</v>
      </c>
      <c r="E439" s="102" t="s">
        <v>671</v>
      </c>
      <c r="F439" s="110">
        <f>SUM(G439:H439)</f>
        <v>1447.4</v>
      </c>
      <c r="G439" s="110">
        <v>1447.4</v>
      </c>
      <c r="H439" s="110"/>
      <c r="I439" s="110">
        <f>SUM(J439:K439)</f>
        <v>0</v>
      </c>
      <c r="J439" s="110">
        <v>0</v>
      </c>
      <c r="K439" s="110"/>
      <c r="L439" s="110">
        <f>SUM(M439:N439)</f>
        <v>0</v>
      </c>
      <c r="M439" s="110">
        <v>0</v>
      </c>
      <c r="N439" s="110"/>
    </row>
    <row r="440" spans="1:14" s="104" customFormat="1" ht="15.75">
      <c r="A440" s="90" t="s">
        <v>672</v>
      </c>
      <c r="B440" s="105">
        <v>10</v>
      </c>
      <c r="C440" s="101" t="s">
        <v>971</v>
      </c>
      <c r="D440" s="102"/>
      <c r="E440" s="102"/>
      <c r="F440" s="103">
        <f aca="true" t="shared" si="186" ref="F440:N440">SUM(F441,F445,F462)</f>
        <v>26276.3</v>
      </c>
      <c r="G440" s="103">
        <f t="shared" si="186"/>
        <v>26276.3</v>
      </c>
      <c r="H440" s="103">
        <f t="shared" si="186"/>
        <v>0</v>
      </c>
      <c r="I440" s="103">
        <f t="shared" si="186"/>
        <v>29783.3</v>
      </c>
      <c r="J440" s="103">
        <f t="shared" si="186"/>
        <v>29783.3</v>
      </c>
      <c r="K440" s="103">
        <f t="shared" si="186"/>
        <v>0</v>
      </c>
      <c r="L440" s="103">
        <f t="shared" si="186"/>
        <v>30008.7</v>
      </c>
      <c r="M440" s="103">
        <f t="shared" si="186"/>
        <v>30008.7</v>
      </c>
      <c r="N440" s="103">
        <f t="shared" si="186"/>
        <v>0</v>
      </c>
    </row>
    <row r="441" spans="1:14" s="104" customFormat="1" ht="63">
      <c r="A441" s="111" t="s">
        <v>197</v>
      </c>
      <c r="B441" s="102">
        <v>10</v>
      </c>
      <c r="C441" s="108" t="s">
        <v>971</v>
      </c>
      <c r="D441" s="114" t="s">
        <v>557</v>
      </c>
      <c r="E441" s="102"/>
      <c r="F441" s="110">
        <f>F442</f>
        <v>3995</v>
      </c>
      <c r="G441" s="110">
        <f aca="true" t="shared" si="187" ref="G441:N443">G442</f>
        <v>3995</v>
      </c>
      <c r="H441" s="110">
        <f t="shared" si="187"/>
        <v>0</v>
      </c>
      <c r="I441" s="110">
        <f>I442</f>
        <v>3995</v>
      </c>
      <c r="J441" s="110">
        <f t="shared" si="187"/>
        <v>3995</v>
      </c>
      <c r="K441" s="110">
        <f t="shared" si="187"/>
        <v>0</v>
      </c>
      <c r="L441" s="110">
        <f>L442</f>
        <v>3995</v>
      </c>
      <c r="M441" s="110">
        <f t="shared" si="187"/>
        <v>3995</v>
      </c>
      <c r="N441" s="110">
        <f t="shared" si="187"/>
        <v>0</v>
      </c>
    </row>
    <row r="442" spans="1:14" s="104" customFormat="1" ht="94.5">
      <c r="A442" s="111" t="s">
        <v>233</v>
      </c>
      <c r="B442" s="102">
        <v>10</v>
      </c>
      <c r="C442" s="108" t="s">
        <v>971</v>
      </c>
      <c r="D442" s="114" t="s">
        <v>558</v>
      </c>
      <c r="E442" s="102"/>
      <c r="F442" s="110">
        <f>F443</f>
        <v>3995</v>
      </c>
      <c r="G442" s="110">
        <f t="shared" si="187"/>
        <v>3995</v>
      </c>
      <c r="H442" s="110">
        <f t="shared" si="187"/>
        <v>0</v>
      </c>
      <c r="I442" s="110">
        <f>I443</f>
        <v>3995</v>
      </c>
      <c r="J442" s="110">
        <f t="shared" si="187"/>
        <v>3995</v>
      </c>
      <c r="K442" s="110">
        <f t="shared" si="187"/>
        <v>0</v>
      </c>
      <c r="L442" s="110">
        <f>L443</f>
        <v>3995</v>
      </c>
      <c r="M442" s="110">
        <f t="shared" si="187"/>
        <v>3995</v>
      </c>
      <c r="N442" s="110">
        <f t="shared" si="187"/>
        <v>0</v>
      </c>
    </row>
    <row r="443" spans="1:14" s="104" customFormat="1" ht="63">
      <c r="A443" s="118" t="s">
        <v>335</v>
      </c>
      <c r="B443" s="102">
        <v>10</v>
      </c>
      <c r="C443" s="108" t="s">
        <v>971</v>
      </c>
      <c r="D443" s="114" t="s">
        <v>933</v>
      </c>
      <c r="E443" s="102"/>
      <c r="F443" s="110">
        <f>F444</f>
        <v>3995</v>
      </c>
      <c r="G443" s="110">
        <f t="shared" si="187"/>
        <v>3995</v>
      </c>
      <c r="H443" s="110">
        <f t="shared" si="187"/>
        <v>0</v>
      </c>
      <c r="I443" s="110">
        <f>I444</f>
        <v>3995</v>
      </c>
      <c r="J443" s="110">
        <f t="shared" si="187"/>
        <v>3995</v>
      </c>
      <c r="K443" s="110">
        <f t="shared" si="187"/>
        <v>0</v>
      </c>
      <c r="L443" s="110">
        <f>L444</f>
        <v>3995</v>
      </c>
      <c r="M443" s="110">
        <f t="shared" si="187"/>
        <v>3995</v>
      </c>
      <c r="N443" s="110">
        <f t="shared" si="187"/>
        <v>0</v>
      </c>
    </row>
    <row r="444" spans="1:14" s="104" customFormat="1" ht="173.25">
      <c r="A444" s="118" t="s">
        <v>334</v>
      </c>
      <c r="B444" s="102">
        <v>10</v>
      </c>
      <c r="C444" s="108" t="s">
        <v>971</v>
      </c>
      <c r="D444" s="116" t="s">
        <v>577</v>
      </c>
      <c r="E444" s="102" t="s">
        <v>671</v>
      </c>
      <c r="F444" s="110">
        <f>SUM(G444:H444)</f>
        <v>3995</v>
      </c>
      <c r="G444" s="110">
        <v>3995</v>
      </c>
      <c r="H444" s="110"/>
      <c r="I444" s="110">
        <f>SUM(J444:K444)</f>
        <v>3995</v>
      </c>
      <c r="J444" s="110">
        <v>3995</v>
      </c>
      <c r="K444" s="110">
        <v>0</v>
      </c>
      <c r="L444" s="110">
        <f>SUM(M444:N444)</f>
        <v>3995</v>
      </c>
      <c r="M444" s="110">
        <v>3995</v>
      </c>
      <c r="N444" s="110">
        <v>0</v>
      </c>
    </row>
    <row r="445" spans="1:14" s="104" customFormat="1" ht="78.75">
      <c r="A445" s="111" t="s">
        <v>181</v>
      </c>
      <c r="B445" s="102" t="s">
        <v>673</v>
      </c>
      <c r="C445" s="108" t="s">
        <v>971</v>
      </c>
      <c r="D445" s="114" t="s">
        <v>451</v>
      </c>
      <c r="E445" s="102"/>
      <c r="F445" s="110">
        <f aca="true" t="shared" si="188" ref="F445:N445">F446</f>
        <v>18301.3</v>
      </c>
      <c r="G445" s="110">
        <f t="shared" si="188"/>
        <v>18301.3</v>
      </c>
      <c r="H445" s="110">
        <f t="shared" si="188"/>
        <v>0</v>
      </c>
      <c r="I445" s="110">
        <f t="shared" si="188"/>
        <v>19726.3</v>
      </c>
      <c r="J445" s="110">
        <f t="shared" si="188"/>
        <v>19726.3</v>
      </c>
      <c r="K445" s="110">
        <f t="shared" si="188"/>
        <v>0</v>
      </c>
      <c r="L445" s="110">
        <f t="shared" si="188"/>
        <v>20706.7</v>
      </c>
      <c r="M445" s="110">
        <f t="shared" si="188"/>
        <v>20706.7</v>
      </c>
      <c r="N445" s="110">
        <f t="shared" si="188"/>
        <v>0</v>
      </c>
    </row>
    <row r="446" spans="1:14" s="104" customFormat="1" ht="110.25">
      <c r="A446" s="111" t="s">
        <v>211</v>
      </c>
      <c r="B446" s="102" t="s">
        <v>673</v>
      </c>
      <c r="C446" s="108" t="s">
        <v>971</v>
      </c>
      <c r="D446" s="114" t="s">
        <v>42</v>
      </c>
      <c r="E446" s="102"/>
      <c r="F446" s="110">
        <f aca="true" t="shared" si="189" ref="F446:N446">SUM(F447,F450,F452)</f>
        <v>18301.3</v>
      </c>
      <c r="G446" s="110">
        <f t="shared" si="189"/>
        <v>18301.3</v>
      </c>
      <c r="H446" s="110">
        <f t="shared" si="189"/>
        <v>0</v>
      </c>
      <c r="I446" s="110">
        <f t="shared" si="189"/>
        <v>19726.3</v>
      </c>
      <c r="J446" s="110">
        <f t="shared" si="189"/>
        <v>19726.3</v>
      </c>
      <c r="K446" s="110">
        <f t="shared" si="189"/>
        <v>0</v>
      </c>
      <c r="L446" s="110">
        <f t="shared" si="189"/>
        <v>20706.7</v>
      </c>
      <c r="M446" s="110">
        <f t="shared" si="189"/>
        <v>20706.7</v>
      </c>
      <c r="N446" s="110">
        <f t="shared" si="189"/>
        <v>0</v>
      </c>
    </row>
    <row r="447" spans="1:14" s="104" customFormat="1" ht="31.5">
      <c r="A447" s="111" t="s">
        <v>291</v>
      </c>
      <c r="B447" s="102" t="s">
        <v>673</v>
      </c>
      <c r="C447" s="108" t="s">
        <v>971</v>
      </c>
      <c r="D447" s="114" t="s">
        <v>290</v>
      </c>
      <c r="E447" s="102"/>
      <c r="F447" s="110">
        <f>SUM(G447:H447)</f>
        <v>11869</v>
      </c>
      <c r="G447" s="110">
        <f>SUM(G448:G449)</f>
        <v>11869</v>
      </c>
      <c r="H447" s="110">
        <f>SUM(H448:H449)</f>
        <v>0</v>
      </c>
      <c r="I447" s="110">
        <f>SUM(J447:K447)</f>
        <v>12401</v>
      </c>
      <c r="J447" s="110">
        <f>SUM(J448:J449)</f>
        <v>12401</v>
      </c>
      <c r="K447" s="110">
        <f>SUM(K448:K449)</f>
        <v>0</v>
      </c>
      <c r="L447" s="110">
        <f>SUM(M447:N447)</f>
        <v>12511</v>
      </c>
      <c r="M447" s="110">
        <f>SUM(M448:M449)</f>
        <v>12511</v>
      </c>
      <c r="N447" s="110">
        <f>SUM(N448:N449)</f>
        <v>0</v>
      </c>
    </row>
    <row r="448" spans="1:14" s="104" customFormat="1" ht="157.5">
      <c r="A448" s="106" t="s">
        <v>527</v>
      </c>
      <c r="B448" s="102" t="s">
        <v>673</v>
      </c>
      <c r="C448" s="108" t="s">
        <v>971</v>
      </c>
      <c r="D448" s="116" t="s">
        <v>347</v>
      </c>
      <c r="E448" s="102" t="s">
        <v>940</v>
      </c>
      <c r="F448" s="110">
        <f>SUM(G448:H448)</f>
        <v>176</v>
      </c>
      <c r="G448" s="110">
        <v>176</v>
      </c>
      <c r="H448" s="110"/>
      <c r="I448" s="110">
        <f>SUM(J448:K448)</f>
        <v>183</v>
      </c>
      <c r="J448" s="110">
        <v>183</v>
      </c>
      <c r="K448" s="110"/>
      <c r="L448" s="110">
        <f>SUM(M448:N448)</f>
        <v>191</v>
      </c>
      <c r="M448" s="110">
        <v>191</v>
      </c>
      <c r="N448" s="110"/>
    </row>
    <row r="449" spans="1:14" s="104" customFormat="1" ht="141.75">
      <c r="A449" s="106" t="s">
        <v>437</v>
      </c>
      <c r="B449" s="102" t="s">
        <v>673</v>
      </c>
      <c r="C449" s="108" t="s">
        <v>971</v>
      </c>
      <c r="D449" s="116" t="s">
        <v>347</v>
      </c>
      <c r="E449" s="102" t="s">
        <v>671</v>
      </c>
      <c r="F449" s="110">
        <f>SUM(G449:H449)</f>
        <v>11693</v>
      </c>
      <c r="G449" s="117">
        <v>11693</v>
      </c>
      <c r="H449" s="117"/>
      <c r="I449" s="110">
        <f>SUM(J449:K449)</f>
        <v>12218</v>
      </c>
      <c r="J449" s="117">
        <v>12218</v>
      </c>
      <c r="K449" s="117"/>
      <c r="L449" s="110">
        <f>SUM(M449:N449)</f>
        <v>12320</v>
      </c>
      <c r="M449" s="117">
        <v>12320</v>
      </c>
      <c r="N449" s="117"/>
    </row>
    <row r="450" spans="1:14" s="104" customFormat="1" ht="63">
      <c r="A450" s="111" t="s">
        <v>932</v>
      </c>
      <c r="B450" s="102" t="s">
        <v>673</v>
      </c>
      <c r="C450" s="108" t="s">
        <v>971</v>
      </c>
      <c r="D450" s="114" t="s">
        <v>43</v>
      </c>
      <c r="E450" s="102"/>
      <c r="F450" s="110">
        <f aca="true" t="shared" si="190" ref="F450:N450">SUM(F451:F451)</f>
        <v>91</v>
      </c>
      <c r="G450" s="110">
        <f t="shared" si="190"/>
        <v>91</v>
      </c>
      <c r="H450" s="110">
        <f t="shared" si="190"/>
        <v>0</v>
      </c>
      <c r="I450" s="110">
        <f t="shared" si="190"/>
        <v>0</v>
      </c>
      <c r="J450" s="110">
        <f t="shared" si="190"/>
        <v>0</v>
      </c>
      <c r="K450" s="110">
        <f t="shared" si="190"/>
        <v>0</v>
      </c>
      <c r="L450" s="110">
        <f t="shared" si="190"/>
        <v>0</v>
      </c>
      <c r="M450" s="110">
        <f t="shared" si="190"/>
        <v>0</v>
      </c>
      <c r="N450" s="110">
        <f t="shared" si="190"/>
        <v>0</v>
      </c>
    </row>
    <row r="451" spans="1:14" s="104" customFormat="1" ht="126">
      <c r="A451" s="111" t="s">
        <v>991</v>
      </c>
      <c r="B451" s="102" t="s">
        <v>673</v>
      </c>
      <c r="C451" s="108" t="s">
        <v>971</v>
      </c>
      <c r="D451" s="144" t="s">
        <v>990</v>
      </c>
      <c r="E451" s="102" t="s">
        <v>671</v>
      </c>
      <c r="F451" s="110">
        <f>SUM(G451:H451)</f>
        <v>91</v>
      </c>
      <c r="G451" s="110">
        <v>91</v>
      </c>
      <c r="H451" s="110"/>
      <c r="I451" s="110">
        <f>SUM(J451:K451)</f>
        <v>0</v>
      </c>
      <c r="J451" s="110"/>
      <c r="K451" s="110"/>
      <c r="L451" s="110">
        <f>SUM(M451:N451)</f>
        <v>0</v>
      </c>
      <c r="M451" s="110"/>
      <c r="N451" s="110"/>
    </row>
    <row r="452" spans="1:14" s="104" customFormat="1" ht="78.75">
      <c r="A452" s="111" t="s">
        <v>707</v>
      </c>
      <c r="B452" s="102" t="s">
        <v>673</v>
      </c>
      <c r="C452" s="108" t="s">
        <v>971</v>
      </c>
      <c r="D452" s="114" t="s">
        <v>402</v>
      </c>
      <c r="E452" s="102"/>
      <c r="F452" s="110">
        <f aca="true" t="shared" si="191" ref="F452:N452">SUM(F453:F461)</f>
        <v>6341.3</v>
      </c>
      <c r="G452" s="110">
        <f t="shared" si="191"/>
        <v>6341.3</v>
      </c>
      <c r="H452" s="110">
        <f t="shared" si="191"/>
        <v>0</v>
      </c>
      <c r="I452" s="110">
        <f t="shared" si="191"/>
        <v>7325.3</v>
      </c>
      <c r="J452" s="110">
        <f t="shared" si="191"/>
        <v>7325.3</v>
      </c>
      <c r="K452" s="110">
        <f t="shared" si="191"/>
        <v>0</v>
      </c>
      <c r="L452" s="110">
        <f t="shared" si="191"/>
        <v>8195.7</v>
      </c>
      <c r="M452" s="110">
        <f t="shared" si="191"/>
        <v>8195.7</v>
      </c>
      <c r="N452" s="110">
        <f t="shared" si="191"/>
        <v>0</v>
      </c>
    </row>
    <row r="453" spans="1:14" s="104" customFormat="1" ht="110.25">
      <c r="A453" s="106" t="s">
        <v>438</v>
      </c>
      <c r="B453" s="102" t="s">
        <v>673</v>
      </c>
      <c r="C453" s="108" t="s">
        <v>971</v>
      </c>
      <c r="D453" s="116" t="s">
        <v>593</v>
      </c>
      <c r="E453" s="102" t="s">
        <v>671</v>
      </c>
      <c r="F453" s="110">
        <f aca="true" t="shared" si="192" ref="F453:F461">SUM(G453:H453)</f>
        <v>85.3</v>
      </c>
      <c r="G453" s="117">
        <v>85.3</v>
      </c>
      <c r="H453" s="117"/>
      <c r="I453" s="110">
        <f aca="true" t="shared" si="193" ref="I453:I461">SUM(J453:K453)</f>
        <v>36.3</v>
      </c>
      <c r="J453" s="117">
        <v>36.3</v>
      </c>
      <c r="K453" s="117"/>
      <c r="L453" s="110">
        <f aca="true" t="shared" si="194" ref="L453:L461">SUM(M453:N453)</f>
        <v>37.7</v>
      </c>
      <c r="M453" s="117">
        <v>37.7</v>
      </c>
      <c r="N453" s="117"/>
    </row>
    <row r="454" spans="1:14" s="104" customFormat="1" ht="141.75">
      <c r="A454" s="106" t="s">
        <v>439</v>
      </c>
      <c r="B454" s="102" t="s">
        <v>673</v>
      </c>
      <c r="C454" s="108" t="s">
        <v>971</v>
      </c>
      <c r="D454" s="116" t="s">
        <v>594</v>
      </c>
      <c r="E454" s="102" t="s">
        <v>671</v>
      </c>
      <c r="F454" s="110">
        <f t="shared" si="192"/>
        <v>30</v>
      </c>
      <c r="G454" s="117">
        <v>30</v>
      </c>
      <c r="H454" s="117"/>
      <c r="I454" s="110">
        <f t="shared" si="193"/>
        <v>36</v>
      </c>
      <c r="J454" s="117">
        <v>36</v>
      </c>
      <c r="K454" s="117"/>
      <c r="L454" s="110">
        <f t="shared" si="194"/>
        <v>42</v>
      </c>
      <c r="M454" s="117">
        <v>42</v>
      </c>
      <c r="N454" s="117"/>
    </row>
    <row r="455" spans="1:14" s="104" customFormat="1" ht="94.5">
      <c r="A455" s="106" t="s">
        <v>961</v>
      </c>
      <c r="B455" s="102" t="s">
        <v>673</v>
      </c>
      <c r="C455" s="108" t="s">
        <v>971</v>
      </c>
      <c r="D455" s="116" t="s">
        <v>595</v>
      </c>
      <c r="E455" s="102" t="s">
        <v>940</v>
      </c>
      <c r="F455" s="110">
        <f t="shared" si="192"/>
        <v>12</v>
      </c>
      <c r="G455" s="117">
        <v>12</v>
      </c>
      <c r="H455" s="117"/>
      <c r="I455" s="110">
        <f t="shared" si="193"/>
        <v>18</v>
      </c>
      <c r="J455" s="117">
        <v>18</v>
      </c>
      <c r="K455" s="117"/>
      <c r="L455" s="110">
        <f t="shared" si="194"/>
        <v>19</v>
      </c>
      <c r="M455" s="117">
        <v>19</v>
      </c>
      <c r="N455" s="117"/>
    </row>
    <row r="456" spans="1:14" s="104" customFormat="1" ht="78.75">
      <c r="A456" s="106" t="s">
        <v>440</v>
      </c>
      <c r="B456" s="102" t="s">
        <v>879</v>
      </c>
      <c r="C456" s="108" t="s">
        <v>971</v>
      </c>
      <c r="D456" s="116" t="s">
        <v>595</v>
      </c>
      <c r="E456" s="102" t="s">
        <v>671</v>
      </c>
      <c r="F456" s="110">
        <f t="shared" si="192"/>
        <v>1475</v>
      </c>
      <c r="G456" s="117">
        <v>1475</v>
      </c>
      <c r="H456" s="117"/>
      <c r="I456" s="110">
        <f t="shared" si="193"/>
        <v>2120</v>
      </c>
      <c r="J456" s="117">
        <v>2120</v>
      </c>
      <c r="K456" s="117"/>
      <c r="L456" s="110">
        <f t="shared" si="194"/>
        <v>2204</v>
      </c>
      <c r="M456" s="117">
        <v>2204</v>
      </c>
      <c r="N456" s="117"/>
    </row>
    <row r="457" spans="1:14" s="104" customFormat="1" ht="126">
      <c r="A457" s="106" t="s">
        <v>96</v>
      </c>
      <c r="B457" s="102" t="s">
        <v>879</v>
      </c>
      <c r="C457" s="108" t="s">
        <v>971</v>
      </c>
      <c r="D457" s="102" t="s">
        <v>596</v>
      </c>
      <c r="E457" s="102" t="s">
        <v>940</v>
      </c>
      <c r="F457" s="110">
        <f t="shared" si="192"/>
        <v>17</v>
      </c>
      <c r="G457" s="117">
        <v>17</v>
      </c>
      <c r="H457" s="117"/>
      <c r="I457" s="110">
        <f t="shared" si="193"/>
        <v>18</v>
      </c>
      <c r="J457" s="117">
        <v>18</v>
      </c>
      <c r="K457" s="117"/>
      <c r="L457" s="110">
        <f t="shared" si="194"/>
        <v>20</v>
      </c>
      <c r="M457" s="117">
        <v>20</v>
      </c>
      <c r="N457" s="117"/>
    </row>
    <row r="458" spans="1:14" s="104" customFormat="1" ht="110.25">
      <c r="A458" s="106" t="s">
        <v>401</v>
      </c>
      <c r="B458" s="102" t="s">
        <v>673</v>
      </c>
      <c r="C458" s="108" t="s">
        <v>971</v>
      </c>
      <c r="D458" s="102" t="s">
        <v>596</v>
      </c>
      <c r="E458" s="102" t="s">
        <v>671</v>
      </c>
      <c r="F458" s="110">
        <f t="shared" si="192"/>
        <v>2431</v>
      </c>
      <c r="G458" s="117">
        <v>2431</v>
      </c>
      <c r="H458" s="117"/>
      <c r="I458" s="110">
        <f t="shared" si="193"/>
        <v>2440</v>
      </c>
      <c r="J458" s="117">
        <v>2440</v>
      </c>
      <c r="K458" s="117"/>
      <c r="L458" s="110">
        <f t="shared" si="194"/>
        <v>2768</v>
      </c>
      <c r="M458" s="117">
        <v>2768</v>
      </c>
      <c r="N458" s="117"/>
    </row>
    <row r="459" spans="1:14" s="104" customFormat="1" ht="78.75">
      <c r="A459" s="106" t="s">
        <v>158</v>
      </c>
      <c r="B459" s="102" t="s">
        <v>673</v>
      </c>
      <c r="C459" s="108" t="s">
        <v>971</v>
      </c>
      <c r="D459" s="102" t="s">
        <v>159</v>
      </c>
      <c r="E459" s="102" t="s">
        <v>671</v>
      </c>
      <c r="F459" s="110">
        <f>SUM(G459:H459)</f>
        <v>1231</v>
      </c>
      <c r="G459" s="117">
        <v>1231</v>
      </c>
      <c r="H459" s="117"/>
      <c r="I459" s="110">
        <f t="shared" si="193"/>
        <v>970</v>
      </c>
      <c r="J459" s="117">
        <v>970</v>
      </c>
      <c r="K459" s="117"/>
      <c r="L459" s="110">
        <f t="shared" si="194"/>
        <v>1137</v>
      </c>
      <c r="M459" s="117">
        <v>1137</v>
      </c>
      <c r="N459" s="117"/>
    </row>
    <row r="460" spans="1:14" s="104" customFormat="1" ht="157.5">
      <c r="A460" s="106" t="s">
        <v>466</v>
      </c>
      <c r="B460" s="102" t="s">
        <v>673</v>
      </c>
      <c r="C460" s="108" t="s">
        <v>971</v>
      </c>
      <c r="D460" s="102" t="s">
        <v>597</v>
      </c>
      <c r="E460" s="102" t="s">
        <v>940</v>
      </c>
      <c r="F460" s="110">
        <f>SUM(G460:H460)</f>
        <v>5</v>
      </c>
      <c r="G460" s="117">
        <v>5</v>
      </c>
      <c r="H460" s="117"/>
      <c r="I460" s="110">
        <f>SUM(J460:K460)</f>
        <v>14</v>
      </c>
      <c r="J460" s="117">
        <v>14</v>
      </c>
      <c r="K460" s="117"/>
      <c r="L460" s="110">
        <f>SUM(M460:N460)</f>
        <v>16</v>
      </c>
      <c r="M460" s="117">
        <v>16</v>
      </c>
      <c r="N460" s="117"/>
    </row>
    <row r="461" spans="1:14" s="104" customFormat="1" ht="141.75">
      <c r="A461" s="106" t="s">
        <v>315</v>
      </c>
      <c r="B461" s="102" t="s">
        <v>673</v>
      </c>
      <c r="C461" s="108" t="s">
        <v>971</v>
      </c>
      <c r="D461" s="102" t="s">
        <v>597</v>
      </c>
      <c r="E461" s="102" t="s">
        <v>671</v>
      </c>
      <c r="F461" s="110">
        <f t="shared" si="192"/>
        <v>1055</v>
      </c>
      <c r="G461" s="117">
        <v>1055</v>
      </c>
      <c r="H461" s="117"/>
      <c r="I461" s="110">
        <f t="shared" si="193"/>
        <v>1673</v>
      </c>
      <c r="J461" s="117">
        <v>1673</v>
      </c>
      <c r="K461" s="117"/>
      <c r="L461" s="110">
        <f t="shared" si="194"/>
        <v>1952</v>
      </c>
      <c r="M461" s="117">
        <v>1952</v>
      </c>
      <c r="N461" s="117"/>
    </row>
    <row r="462" spans="1:14" s="104" customFormat="1" ht="110.25">
      <c r="A462" s="111" t="s">
        <v>193</v>
      </c>
      <c r="B462" s="102">
        <v>10</v>
      </c>
      <c r="C462" s="108" t="s">
        <v>971</v>
      </c>
      <c r="D462" s="114" t="s">
        <v>307</v>
      </c>
      <c r="E462" s="144"/>
      <c r="F462" s="147">
        <f>F463</f>
        <v>3980</v>
      </c>
      <c r="G462" s="147">
        <f aca="true" t="shared" si="195" ref="G462:N464">G463</f>
        <v>3980</v>
      </c>
      <c r="H462" s="147">
        <f t="shared" si="195"/>
        <v>0</v>
      </c>
      <c r="I462" s="147">
        <f>I463</f>
        <v>6062</v>
      </c>
      <c r="J462" s="147">
        <f t="shared" si="195"/>
        <v>6062</v>
      </c>
      <c r="K462" s="147">
        <f t="shared" si="195"/>
        <v>0</v>
      </c>
      <c r="L462" s="147">
        <f>L463</f>
        <v>5307</v>
      </c>
      <c r="M462" s="147">
        <f t="shared" si="195"/>
        <v>5307</v>
      </c>
      <c r="N462" s="147">
        <f t="shared" si="195"/>
        <v>0</v>
      </c>
    </row>
    <row r="463" spans="1:14" s="104" customFormat="1" ht="157.5">
      <c r="A463" s="111" t="s">
        <v>192</v>
      </c>
      <c r="B463" s="102">
        <v>10</v>
      </c>
      <c r="C463" s="108" t="s">
        <v>971</v>
      </c>
      <c r="D463" s="114" t="s">
        <v>1023</v>
      </c>
      <c r="E463" s="144"/>
      <c r="F463" s="147">
        <f>F464</f>
        <v>3980</v>
      </c>
      <c r="G463" s="147">
        <f t="shared" si="195"/>
        <v>3980</v>
      </c>
      <c r="H463" s="147">
        <f t="shared" si="195"/>
        <v>0</v>
      </c>
      <c r="I463" s="147">
        <f>I464</f>
        <v>6062</v>
      </c>
      <c r="J463" s="147">
        <f t="shared" si="195"/>
        <v>6062</v>
      </c>
      <c r="K463" s="147">
        <f t="shared" si="195"/>
        <v>0</v>
      </c>
      <c r="L463" s="147">
        <f>L464</f>
        <v>5307</v>
      </c>
      <c r="M463" s="147">
        <f t="shared" si="195"/>
        <v>5307</v>
      </c>
      <c r="N463" s="147">
        <f t="shared" si="195"/>
        <v>0</v>
      </c>
    </row>
    <row r="464" spans="1:14" s="104" customFormat="1" ht="78.75">
      <c r="A464" s="118" t="s">
        <v>686</v>
      </c>
      <c r="B464" s="102">
        <v>10</v>
      </c>
      <c r="C464" s="108" t="s">
        <v>971</v>
      </c>
      <c r="D464" s="114" t="s">
        <v>561</v>
      </c>
      <c r="E464" s="144"/>
      <c r="F464" s="147">
        <f>F465</f>
        <v>3980</v>
      </c>
      <c r="G464" s="147">
        <f t="shared" si="195"/>
        <v>3980</v>
      </c>
      <c r="H464" s="147">
        <f t="shared" si="195"/>
        <v>0</v>
      </c>
      <c r="I464" s="147">
        <f>I465</f>
        <v>6062</v>
      </c>
      <c r="J464" s="147">
        <f t="shared" si="195"/>
        <v>6062</v>
      </c>
      <c r="K464" s="147">
        <f t="shared" si="195"/>
        <v>0</v>
      </c>
      <c r="L464" s="147">
        <f>L465</f>
        <v>5307</v>
      </c>
      <c r="M464" s="147">
        <f t="shared" si="195"/>
        <v>5307</v>
      </c>
      <c r="N464" s="147">
        <f t="shared" si="195"/>
        <v>0</v>
      </c>
    </row>
    <row r="465" spans="1:14" s="104" customFormat="1" ht="141.75">
      <c r="A465" s="118" t="s">
        <v>467</v>
      </c>
      <c r="B465" s="102">
        <v>10</v>
      </c>
      <c r="C465" s="108" t="s">
        <v>971</v>
      </c>
      <c r="D465" s="116" t="s">
        <v>447</v>
      </c>
      <c r="E465" s="102" t="s">
        <v>83</v>
      </c>
      <c r="F465" s="110">
        <f>SUM(G465:H465)</f>
        <v>3980</v>
      </c>
      <c r="G465" s="110">
        <v>3980</v>
      </c>
      <c r="H465" s="110">
        <v>0</v>
      </c>
      <c r="I465" s="110">
        <f>SUM(J465:K465)</f>
        <v>6062</v>
      </c>
      <c r="J465" s="110">
        <v>6062</v>
      </c>
      <c r="K465" s="110">
        <v>0</v>
      </c>
      <c r="L465" s="110">
        <f>SUM(M465:N465)</f>
        <v>5307</v>
      </c>
      <c r="M465" s="110">
        <v>5307</v>
      </c>
      <c r="N465" s="110">
        <v>0</v>
      </c>
    </row>
    <row r="466" spans="1:14" s="104" customFormat="1" ht="31.5">
      <c r="A466" s="90" t="s">
        <v>880</v>
      </c>
      <c r="B466" s="105">
        <v>10</v>
      </c>
      <c r="C466" s="101" t="s">
        <v>783</v>
      </c>
      <c r="D466" s="102"/>
      <c r="E466" s="102"/>
      <c r="F466" s="103">
        <f aca="true" t="shared" si="196" ref="F466:N466">F467</f>
        <v>9880.8</v>
      </c>
      <c r="G466" s="103">
        <f t="shared" si="196"/>
        <v>8246.9</v>
      </c>
      <c r="H466" s="103">
        <f t="shared" si="196"/>
        <v>1633.9</v>
      </c>
      <c r="I466" s="103">
        <f t="shared" si="196"/>
        <v>9955.9</v>
      </c>
      <c r="J466" s="103">
        <f t="shared" si="196"/>
        <v>8507.9</v>
      </c>
      <c r="K466" s="103">
        <f t="shared" si="196"/>
        <v>1448</v>
      </c>
      <c r="L466" s="103">
        <f t="shared" si="196"/>
        <v>10321.9</v>
      </c>
      <c r="M466" s="103">
        <f t="shared" si="196"/>
        <v>8827.9</v>
      </c>
      <c r="N466" s="103">
        <f t="shared" si="196"/>
        <v>1494</v>
      </c>
    </row>
    <row r="467" spans="1:14" s="104" customFormat="1" ht="78.75">
      <c r="A467" s="111" t="s">
        <v>181</v>
      </c>
      <c r="B467" s="102">
        <v>10</v>
      </c>
      <c r="C467" s="108" t="s">
        <v>783</v>
      </c>
      <c r="D467" s="109" t="s">
        <v>451</v>
      </c>
      <c r="E467" s="102"/>
      <c r="F467" s="110">
        <f>SUM(F468,F471)</f>
        <v>9880.8</v>
      </c>
      <c r="G467" s="110">
        <f aca="true" t="shared" si="197" ref="G467:N467">SUM(G468,G471)</f>
        <v>8246.9</v>
      </c>
      <c r="H467" s="110">
        <f t="shared" si="197"/>
        <v>1633.9</v>
      </c>
      <c r="I467" s="110">
        <f t="shared" si="197"/>
        <v>9955.9</v>
      </c>
      <c r="J467" s="110">
        <f t="shared" si="197"/>
        <v>8507.9</v>
      </c>
      <c r="K467" s="110">
        <f t="shared" si="197"/>
        <v>1448</v>
      </c>
      <c r="L467" s="110">
        <f t="shared" si="197"/>
        <v>10321.9</v>
      </c>
      <c r="M467" s="110">
        <f t="shared" si="197"/>
        <v>8827.9</v>
      </c>
      <c r="N467" s="110">
        <f t="shared" si="197"/>
        <v>1494</v>
      </c>
    </row>
    <row r="468" spans="1:14" s="104" customFormat="1" ht="157.5">
      <c r="A468" s="111" t="s">
        <v>216</v>
      </c>
      <c r="B468" s="102">
        <v>10</v>
      </c>
      <c r="C468" s="108" t="s">
        <v>783</v>
      </c>
      <c r="D468" s="109" t="s">
        <v>1014</v>
      </c>
      <c r="E468" s="102"/>
      <c r="F468" s="110">
        <f aca="true" t="shared" si="198" ref="F468:N469">F469</f>
        <v>1136.9</v>
      </c>
      <c r="G468" s="110">
        <f t="shared" si="198"/>
        <v>0</v>
      </c>
      <c r="H468" s="110">
        <f t="shared" si="198"/>
        <v>1136.9</v>
      </c>
      <c r="I468" s="110">
        <f t="shared" si="198"/>
        <v>930</v>
      </c>
      <c r="J468" s="110">
        <f t="shared" si="198"/>
        <v>0</v>
      </c>
      <c r="K468" s="110">
        <f t="shared" si="198"/>
        <v>930</v>
      </c>
      <c r="L468" s="110">
        <f t="shared" si="198"/>
        <v>956</v>
      </c>
      <c r="M468" s="110">
        <f t="shared" si="198"/>
        <v>0</v>
      </c>
      <c r="N468" s="110">
        <f t="shared" si="198"/>
        <v>956</v>
      </c>
    </row>
    <row r="469" spans="1:14" s="104" customFormat="1" ht="63">
      <c r="A469" s="111" t="s">
        <v>1016</v>
      </c>
      <c r="B469" s="102">
        <v>10</v>
      </c>
      <c r="C469" s="108" t="s">
        <v>783</v>
      </c>
      <c r="D469" s="109" t="s">
        <v>1015</v>
      </c>
      <c r="E469" s="102"/>
      <c r="F469" s="110">
        <f t="shared" si="198"/>
        <v>1136.9</v>
      </c>
      <c r="G469" s="110">
        <f t="shared" si="198"/>
        <v>0</v>
      </c>
      <c r="H469" s="110">
        <f t="shared" si="198"/>
        <v>1136.9</v>
      </c>
      <c r="I469" s="110">
        <f t="shared" si="198"/>
        <v>930</v>
      </c>
      <c r="J469" s="110">
        <f t="shared" si="198"/>
        <v>0</v>
      </c>
      <c r="K469" s="110">
        <f t="shared" si="198"/>
        <v>930</v>
      </c>
      <c r="L469" s="110">
        <f t="shared" si="198"/>
        <v>956</v>
      </c>
      <c r="M469" s="110">
        <f t="shared" si="198"/>
        <v>0</v>
      </c>
      <c r="N469" s="110">
        <f t="shared" si="198"/>
        <v>956</v>
      </c>
    </row>
    <row r="470" spans="1:14" s="104" customFormat="1" ht="110.25">
      <c r="A470" s="106" t="s">
        <v>396</v>
      </c>
      <c r="B470" s="102" t="s">
        <v>673</v>
      </c>
      <c r="C470" s="108" t="s">
        <v>783</v>
      </c>
      <c r="D470" s="102" t="s">
        <v>599</v>
      </c>
      <c r="E470" s="102">
        <v>600</v>
      </c>
      <c r="F470" s="110">
        <f>SUM(G470:H470)</f>
        <v>1136.9</v>
      </c>
      <c r="G470" s="117"/>
      <c r="H470" s="117">
        <v>1136.9</v>
      </c>
      <c r="I470" s="110">
        <f>SUM(J470:K470)</f>
        <v>930</v>
      </c>
      <c r="J470" s="117"/>
      <c r="K470" s="117">
        <v>930</v>
      </c>
      <c r="L470" s="110">
        <f>SUM(M470:N470)</f>
        <v>956</v>
      </c>
      <c r="M470" s="117"/>
      <c r="N470" s="117">
        <v>956</v>
      </c>
    </row>
    <row r="471" spans="1:14" s="104" customFormat="1" ht="110.25">
      <c r="A471" s="111" t="s">
        <v>234</v>
      </c>
      <c r="B471" s="102">
        <v>10</v>
      </c>
      <c r="C471" s="108" t="s">
        <v>783</v>
      </c>
      <c r="D471" s="109" t="s">
        <v>958</v>
      </c>
      <c r="E471" s="102"/>
      <c r="F471" s="110">
        <f aca="true" t="shared" si="199" ref="F471:N471">SUM(F472,F476,F480,F483,F486)</f>
        <v>8743.9</v>
      </c>
      <c r="G471" s="110">
        <f t="shared" si="199"/>
        <v>8246.9</v>
      </c>
      <c r="H471" s="110">
        <f t="shared" si="199"/>
        <v>497</v>
      </c>
      <c r="I471" s="110">
        <f t="shared" si="199"/>
        <v>9025.9</v>
      </c>
      <c r="J471" s="110">
        <f t="shared" si="199"/>
        <v>8507.9</v>
      </c>
      <c r="K471" s="110">
        <f t="shared" si="199"/>
        <v>518</v>
      </c>
      <c r="L471" s="110">
        <f t="shared" si="199"/>
        <v>9365.9</v>
      </c>
      <c r="M471" s="110">
        <f t="shared" si="199"/>
        <v>8827.9</v>
      </c>
      <c r="N471" s="110">
        <f t="shared" si="199"/>
        <v>538</v>
      </c>
    </row>
    <row r="472" spans="1:14" s="104" customFormat="1" ht="47.25">
      <c r="A472" s="111" t="s">
        <v>41</v>
      </c>
      <c r="B472" s="102">
        <v>10</v>
      </c>
      <c r="C472" s="108" t="s">
        <v>783</v>
      </c>
      <c r="D472" s="114" t="s">
        <v>397</v>
      </c>
      <c r="E472" s="102"/>
      <c r="F472" s="110">
        <f>SUM(F473:F475)</f>
        <v>6256</v>
      </c>
      <c r="G472" s="110">
        <f aca="true" t="shared" si="200" ref="G472:N472">SUM(G473:G475)</f>
        <v>6256</v>
      </c>
      <c r="H472" s="110">
        <f t="shared" si="200"/>
        <v>0</v>
      </c>
      <c r="I472" s="110">
        <f t="shared" si="200"/>
        <v>6458</v>
      </c>
      <c r="J472" s="110">
        <f t="shared" si="200"/>
        <v>6458</v>
      </c>
      <c r="K472" s="110">
        <f t="shared" si="200"/>
        <v>0</v>
      </c>
      <c r="L472" s="110">
        <f t="shared" si="200"/>
        <v>6705</v>
      </c>
      <c r="M472" s="110">
        <f t="shared" si="200"/>
        <v>6705</v>
      </c>
      <c r="N472" s="110">
        <f t="shared" si="200"/>
        <v>0</v>
      </c>
    </row>
    <row r="473" spans="1:14" s="104" customFormat="1" ht="173.25">
      <c r="A473" s="115" t="s">
        <v>356</v>
      </c>
      <c r="B473" s="102">
        <v>10</v>
      </c>
      <c r="C473" s="108" t="s">
        <v>783</v>
      </c>
      <c r="D473" s="116" t="s">
        <v>602</v>
      </c>
      <c r="E473" s="102" t="s">
        <v>938</v>
      </c>
      <c r="F473" s="110">
        <f>SUM(G473:H473)</f>
        <v>6146</v>
      </c>
      <c r="G473" s="117">
        <v>6146</v>
      </c>
      <c r="H473" s="117"/>
      <c r="I473" s="110">
        <f>SUM(J473:K473)</f>
        <v>6298</v>
      </c>
      <c r="J473" s="117">
        <v>6298</v>
      </c>
      <c r="K473" s="117"/>
      <c r="L473" s="110">
        <f>SUM(M473:N473)</f>
        <v>6550</v>
      </c>
      <c r="M473" s="117">
        <v>6550</v>
      </c>
      <c r="N473" s="117"/>
    </row>
    <row r="474" spans="1:14" s="104" customFormat="1" ht="94.5">
      <c r="A474" s="106" t="s">
        <v>554</v>
      </c>
      <c r="B474" s="102">
        <v>10</v>
      </c>
      <c r="C474" s="108" t="s">
        <v>783</v>
      </c>
      <c r="D474" s="116" t="s">
        <v>602</v>
      </c>
      <c r="E474" s="102" t="s">
        <v>940</v>
      </c>
      <c r="F474" s="110">
        <f>SUM(G474:H474)</f>
        <v>107</v>
      </c>
      <c r="G474" s="117">
        <v>107</v>
      </c>
      <c r="H474" s="117"/>
      <c r="I474" s="110">
        <f>SUM(J474:K474)</f>
        <v>160</v>
      </c>
      <c r="J474" s="117">
        <v>160</v>
      </c>
      <c r="K474" s="117"/>
      <c r="L474" s="110">
        <f>SUM(M474:N474)</f>
        <v>155</v>
      </c>
      <c r="M474" s="117">
        <v>155</v>
      </c>
      <c r="N474" s="117"/>
    </row>
    <row r="475" spans="1:14" s="104" customFormat="1" ht="78.75">
      <c r="A475" s="106" t="s">
        <v>91</v>
      </c>
      <c r="B475" s="102">
        <v>10</v>
      </c>
      <c r="C475" s="108" t="s">
        <v>783</v>
      </c>
      <c r="D475" s="116" t="s">
        <v>602</v>
      </c>
      <c r="E475" s="102" t="s">
        <v>671</v>
      </c>
      <c r="F475" s="110">
        <f>SUM(G475:H475)</f>
        <v>3</v>
      </c>
      <c r="G475" s="117">
        <v>3</v>
      </c>
      <c r="H475" s="117"/>
      <c r="I475" s="110">
        <f>SUM(J475:K475)</f>
        <v>0</v>
      </c>
      <c r="J475" s="117"/>
      <c r="K475" s="117"/>
      <c r="L475" s="110">
        <f>SUM(M475:N475)</f>
        <v>0</v>
      </c>
      <c r="M475" s="117"/>
      <c r="N475" s="117"/>
    </row>
    <row r="476" spans="1:14" s="104" customFormat="1" ht="126">
      <c r="A476" s="118" t="s">
        <v>1013</v>
      </c>
      <c r="B476" s="102">
        <v>10</v>
      </c>
      <c r="C476" s="108" t="s">
        <v>783</v>
      </c>
      <c r="D476" s="109" t="s">
        <v>959</v>
      </c>
      <c r="E476" s="102"/>
      <c r="F476" s="110">
        <f aca="true" t="shared" si="201" ref="F476:N476">SUM(F477,F478,F479)</f>
        <v>846</v>
      </c>
      <c r="G476" s="110">
        <f t="shared" si="201"/>
        <v>349</v>
      </c>
      <c r="H476" s="110">
        <f t="shared" si="201"/>
        <v>497</v>
      </c>
      <c r="I476" s="110">
        <f t="shared" si="201"/>
        <v>878</v>
      </c>
      <c r="J476" s="110">
        <f t="shared" si="201"/>
        <v>360</v>
      </c>
      <c r="K476" s="110">
        <f t="shared" si="201"/>
        <v>518</v>
      </c>
      <c r="L476" s="110">
        <f t="shared" si="201"/>
        <v>912</v>
      </c>
      <c r="M476" s="110">
        <f t="shared" si="201"/>
        <v>374</v>
      </c>
      <c r="N476" s="110">
        <f t="shared" si="201"/>
        <v>538</v>
      </c>
    </row>
    <row r="477" spans="1:14" s="104" customFormat="1" ht="173.25">
      <c r="A477" s="106" t="s">
        <v>699</v>
      </c>
      <c r="B477" s="102">
        <v>10</v>
      </c>
      <c r="C477" s="108" t="s">
        <v>783</v>
      </c>
      <c r="D477" s="102" t="s">
        <v>598</v>
      </c>
      <c r="E477" s="102">
        <v>100</v>
      </c>
      <c r="F477" s="110">
        <f aca="true" t="shared" si="202" ref="F477:F482">SUM(G477:H477)</f>
        <v>497</v>
      </c>
      <c r="G477" s="117"/>
      <c r="H477" s="117">
        <v>497</v>
      </c>
      <c r="I477" s="110">
        <f aca="true" t="shared" si="203" ref="I477:I482">SUM(J477:K477)</f>
        <v>518</v>
      </c>
      <c r="J477" s="117"/>
      <c r="K477" s="117">
        <v>518</v>
      </c>
      <c r="L477" s="110">
        <f aca="true" t="shared" si="204" ref="L477:L482">SUM(M477:N477)</f>
        <v>538</v>
      </c>
      <c r="M477" s="117"/>
      <c r="N477" s="117">
        <v>538</v>
      </c>
    </row>
    <row r="478" spans="1:14" s="104" customFormat="1" ht="236.25">
      <c r="A478" s="115" t="s">
        <v>555</v>
      </c>
      <c r="B478" s="102">
        <v>10</v>
      </c>
      <c r="C478" s="108" t="s">
        <v>783</v>
      </c>
      <c r="D478" s="116" t="s">
        <v>603</v>
      </c>
      <c r="E478" s="102" t="s">
        <v>938</v>
      </c>
      <c r="F478" s="110">
        <f t="shared" si="202"/>
        <v>343</v>
      </c>
      <c r="G478" s="117">
        <v>343</v>
      </c>
      <c r="H478" s="117"/>
      <c r="I478" s="110">
        <f t="shared" si="203"/>
        <v>342</v>
      </c>
      <c r="J478" s="117">
        <v>342</v>
      </c>
      <c r="K478" s="117"/>
      <c r="L478" s="110">
        <f t="shared" si="204"/>
        <v>344</v>
      </c>
      <c r="M478" s="117">
        <v>344</v>
      </c>
      <c r="N478" s="117"/>
    </row>
    <row r="479" spans="1:14" s="104" customFormat="1" ht="157.5">
      <c r="A479" s="106" t="s">
        <v>921</v>
      </c>
      <c r="B479" s="102">
        <v>10</v>
      </c>
      <c r="C479" s="108" t="s">
        <v>783</v>
      </c>
      <c r="D479" s="116" t="s">
        <v>603</v>
      </c>
      <c r="E479" s="102" t="s">
        <v>940</v>
      </c>
      <c r="F479" s="110">
        <f t="shared" si="202"/>
        <v>6</v>
      </c>
      <c r="G479" s="117">
        <v>6</v>
      </c>
      <c r="H479" s="117"/>
      <c r="I479" s="110">
        <f t="shared" si="203"/>
        <v>18</v>
      </c>
      <c r="J479" s="117">
        <v>18</v>
      </c>
      <c r="K479" s="117"/>
      <c r="L479" s="110">
        <f t="shared" si="204"/>
        <v>30</v>
      </c>
      <c r="M479" s="117">
        <v>30</v>
      </c>
      <c r="N479" s="117"/>
    </row>
    <row r="480" spans="1:14" s="104" customFormat="1" ht="78.75">
      <c r="A480" s="118" t="s">
        <v>923</v>
      </c>
      <c r="B480" s="102">
        <v>10</v>
      </c>
      <c r="C480" s="108" t="s">
        <v>783</v>
      </c>
      <c r="D480" s="114" t="s">
        <v>922</v>
      </c>
      <c r="E480" s="102"/>
      <c r="F480" s="110">
        <f t="shared" si="202"/>
        <v>504</v>
      </c>
      <c r="G480" s="110">
        <f>SUM(G481:G482)</f>
        <v>504</v>
      </c>
      <c r="H480" s="110">
        <f>SUM(H481:H482)</f>
        <v>0</v>
      </c>
      <c r="I480" s="110">
        <f t="shared" si="203"/>
        <v>518</v>
      </c>
      <c r="J480" s="110">
        <f>SUM(J481:J482)</f>
        <v>518</v>
      </c>
      <c r="K480" s="110">
        <f>SUM(K481:K482)</f>
        <v>0</v>
      </c>
      <c r="L480" s="110">
        <f t="shared" si="204"/>
        <v>536</v>
      </c>
      <c r="M480" s="110">
        <f>SUM(M481:M482)</f>
        <v>536</v>
      </c>
      <c r="N480" s="110">
        <f>SUM(N481:N482)</f>
        <v>0</v>
      </c>
    </row>
    <row r="481" spans="1:14" s="104" customFormat="1" ht="189">
      <c r="A481" s="115" t="s">
        <v>924</v>
      </c>
      <c r="B481" s="102">
        <v>10</v>
      </c>
      <c r="C481" s="108" t="s">
        <v>783</v>
      </c>
      <c r="D481" s="116" t="s">
        <v>604</v>
      </c>
      <c r="E481" s="102" t="s">
        <v>938</v>
      </c>
      <c r="F481" s="110">
        <f t="shared" si="202"/>
        <v>442</v>
      </c>
      <c r="G481" s="117">
        <v>442</v>
      </c>
      <c r="H481" s="117"/>
      <c r="I481" s="110">
        <f t="shared" si="203"/>
        <v>440</v>
      </c>
      <c r="J481" s="117">
        <v>440</v>
      </c>
      <c r="K481" s="117"/>
      <c r="L481" s="110">
        <f t="shared" si="204"/>
        <v>442</v>
      </c>
      <c r="M481" s="117">
        <v>442</v>
      </c>
      <c r="N481" s="117"/>
    </row>
    <row r="482" spans="1:14" s="104" customFormat="1" ht="94.5">
      <c r="A482" s="106" t="s">
        <v>925</v>
      </c>
      <c r="B482" s="102">
        <v>10</v>
      </c>
      <c r="C482" s="108" t="s">
        <v>783</v>
      </c>
      <c r="D482" s="116" t="s">
        <v>604</v>
      </c>
      <c r="E482" s="102" t="s">
        <v>940</v>
      </c>
      <c r="F482" s="110">
        <f t="shared" si="202"/>
        <v>62</v>
      </c>
      <c r="G482" s="117">
        <v>62</v>
      </c>
      <c r="H482" s="117"/>
      <c r="I482" s="110">
        <f t="shared" si="203"/>
        <v>78</v>
      </c>
      <c r="J482" s="117">
        <v>78</v>
      </c>
      <c r="K482" s="117"/>
      <c r="L482" s="110">
        <f t="shared" si="204"/>
        <v>94</v>
      </c>
      <c r="M482" s="117">
        <v>94</v>
      </c>
      <c r="N482" s="117"/>
    </row>
    <row r="483" spans="1:14" s="104" customFormat="1" ht="94.5">
      <c r="A483" s="118" t="s">
        <v>691</v>
      </c>
      <c r="B483" s="102">
        <v>10</v>
      </c>
      <c r="C483" s="108" t="s">
        <v>783</v>
      </c>
      <c r="D483" s="114" t="s">
        <v>926</v>
      </c>
      <c r="E483" s="102"/>
      <c r="F483" s="110">
        <f aca="true" t="shared" si="205" ref="F483:N483">SUM(F484:F485)</f>
        <v>1137</v>
      </c>
      <c r="G483" s="110">
        <f t="shared" si="205"/>
        <v>1137</v>
      </c>
      <c r="H483" s="110">
        <f t="shared" si="205"/>
        <v>0</v>
      </c>
      <c r="I483" s="110">
        <f t="shared" si="205"/>
        <v>1171</v>
      </c>
      <c r="J483" s="110">
        <f t="shared" si="205"/>
        <v>1171</v>
      </c>
      <c r="K483" s="110">
        <f t="shared" si="205"/>
        <v>0</v>
      </c>
      <c r="L483" s="110">
        <f t="shared" si="205"/>
        <v>1212</v>
      </c>
      <c r="M483" s="110">
        <f t="shared" si="205"/>
        <v>1212</v>
      </c>
      <c r="N483" s="110">
        <f t="shared" si="205"/>
        <v>0</v>
      </c>
    </row>
    <row r="484" spans="1:14" s="104" customFormat="1" ht="204.75">
      <c r="A484" s="115" t="s">
        <v>689</v>
      </c>
      <c r="B484" s="102">
        <v>10</v>
      </c>
      <c r="C484" s="108" t="s">
        <v>783</v>
      </c>
      <c r="D484" s="116" t="s">
        <v>605</v>
      </c>
      <c r="E484" s="102" t="s">
        <v>938</v>
      </c>
      <c r="F484" s="110">
        <f>SUM(G484:H484)</f>
        <v>1036</v>
      </c>
      <c r="G484" s="117">
        <v>1036</v>
      </c>
      <c r="H484" s="117"/>
      <c r="I484" s="110">
        <f>SUM(J484:K484)</f>
        <v>1038</v>
      </c>
      <c r="J484" s="117">
        <v>1038</v>
      </c>
      <c r="K484" s="117"/>
      <c r="L484" s="110">
        <f>SUM(M484:N484)</f>
        <v>1048</v>
      </c>
      <c r="M484" s="117">
        <v>1048</v>
      </c>
      <c r="N484" s="117"/>
    </row>
    <row r="485" spans="1:14" s="104" customFormat="1" ht="126">
      <c r="A485" s="106" t="s">
        <v>690</v>
      </c>
      <c r="B485" s="102">
        <v>10</v>
      </c>
      <c r="C485" s="108" t="s">
        <v>783</v>
      </c>
      <c r="D485" s="116" t="s">
        <v>605</v>
      </c>
      <c r="E485" s="102" t="s">
        <v>940</v>
      </c>
      <c r="F485" s="110">
        <f>SUM(G485:H485)</f>
        <v>101</v>
      </c>
      <c r="G485" s="117">
        <v>101</v>
      </c>
      <c r="H485" s="117"/>
      <c r="I485" s="110">
        <f>SUM(J485:K485)</f>
        <v>133</v>
      </c>
      <c r="J485" s="117">
        <v>133</v>
      </c>
      <c r="K485" s="117"/>
      <c r="L485" s="110">
        <f>SUM(M485:N485)</f>
        <v>164</v>
      </c>
      <c r="M485" s="117">
        <v>164</v>
      </c>
      <c r="N485" s="117"/>
    </row>
    <row r="486" spans="1:14" s="104" customFormat="1" ht="63">
      <c r="A486" s="118" t="s">
        <v>693</v>
      </c>
      <c r="B486" s="102">
        <v>10</v>
      </c>
      <c r="C486" s="108" t="s">
        <v>783</v>
      </c>
      <c r="D486" s="114" t="s">
        <v>692</v>
      </c>
      <c r="E486" s="102"/>
      <c r="F486" s="110">
        <f aca="true" t="shared" si="206" ref="F486:N486">F487</f>
        <v>0.9</v>
      </c>
      <c r="G486" s="110">
        <f t="shared" si="206"/>
        <v>0.9</v>
      </c>
      <c r="H486" s="110">
        <f t="shared" si="206"/>
        <v>0</v>
      </c>
      <c r="I486" s="110">
        <f t="shared" si="206"/>
        <v>0.9</v>
      </c>
      <c r="J486" s="110">
        <f t="shared" si="206"/>
        <v>0.9</v>
      </c>
      <c r="K486" s="110">
        <f t="shared" si="206"/>
        <v>0</v>
      </c>
      <c r="L486" s="110">
        <f t="shared" si="206"/>
        <v>0.9</v>
      </c>
      <c r="M486" s="110">
        <f t="shared" si="206"/>
        <v>0.9</v>
      </c>
      <c r="N486" s="110">
        <f t="shared" si="206"/>
        <v>0</v>
      </c>
    </row>
    <row r="487" spans="1:14" s="104" customFormat="1" ht="94.5">
      <c r="A487" s="106" t="s">
        <v>390</v>
      </c>
      <c r="B487" s="102">
        <v>10</v>
      </c>
      <c r="C487" s="108" t="s">
        <v>783</v>
      </c>
      <c r="D487" s="116" t="s">
        <v>606</v>
      </c>
      <c r="E487" s="102" t="s">
        <v>940</v>
      </c>
      <c r="F487" s="110">
        <f>SUM(G487:H487)</f>
        <v>0.9</v>
      </c>
      <c r="G487" s="117">
        <v>0.9</v>
      </c>
      <c r="H487" s="117"/>
      <c r="I487" s="110">
        <f>SUM(J487:K487)</f>
        <v>0.9</v>
      </c>
      <c r="J487" s="117">
        <v>0.9</v>
      </c>
      <c r="K487" s="117"/>
      <c r="L487" s="110">
        <f>SUM(M487:N487)</f>
        <v>0.9</v>
      </c>
      <c r="M487" s="117">
        <v>0.9</v>
      </c>
      <c r="N487" s="117"/>
    </row>
    <row r="488" spans="1:14" s="104" customFormat="1" ht="15.75">
      <c r="A488" s="90" t="s">
        <v>674</v>
      </c>
      <c r="B488" s="105">
        <v>11</v>
      </c>
      <c r="C488" s="102"/>
      <c r="D488" s="102"/>
      <c r="E488" s="102"/>
      <c r="F488" s="103">
        <f aca="true" t="shared" si="207" ref="F488:N488">SUM(F489,F494)</f>
        <v>33595</v>
      </c>
      <c r="G488" s="103">
        <f t="shared" si="207"/>
        <v>0</v>
      </c>
      <c r="H488" s="103">
        <f t="shared" si="207"/>
        <v>33595</v>
      </c>
      <c r="I488" s="103">
        <f t="shared" si="207"/>
        <v>56647</v>
      </c>
      <c r="J488" s="103">
        <f t="shared" si="207"/>
        <v>22500</v>
      </c>
      <c r="K488" s="103">
        <f t="shared" si="207"/>
        <v>34147</v>
      </c>
      <c r="L488" s="103">
        <f t="shared" si="207"/>
        <v>31567</v>
      </c>
      <c r="M488" s="103">
        <f t="shared" si="207"/>
        <v>0</v>
      </c>
      <c r="N488" s="103">
        <f t="shared" si="207"/>
        <v>31567</v>
      </c>
    </row>
    <row r="489" spans="1:14" s="104" customFormat="1" ht="15.75">
      <c r="A489" s="90" t="s">
        <v>675</v>
      </c>
      <c r="B489" s="105">
        <v>11</v>
      </c>
      <c r="C489" s="101" t="s">
        <v>970</v>
      </c>
      <c r="D489" s="102"/>
      <c r="E489" s="102"/>
      <c r="F489" s="103">
        <f aca="true" t="shared" si="208" ref="F489:N491">F490</f>
        <v>33550</v>
      </c>
      <c r="G489" s="103">
        <f t="shared" si="208"/>
        <v>0</v>
      </c>
      <c r="H489" s="103">
        <f t="shared" si="208"/>
        <v>33550</v>
      </c>
      <c r="I489" s="103">
        <f t="shared" si="208"/>
        <v>30647</v>
      </c>
      <c r="J489" s="103">
        <f t="shared" si="208"/>
        <v>0</v>
      </c>
      <c r="K489" s="103">
        <f t="shared" si="208"/>
        <v>30647</v>
      </c>
      <c r="L489" s="103">
        <f t="shared" si="208"/>
        <v>31567</v>
      </c>
      <c r="M489" s="103">
        <f t="shared" si="208"/>
        <v>0</v>
      </c>
      <c r="N489" s="103">
        <f t="shared" si="208"/>
        <v>31567</v>
      </c>
    </row>
    <row r="490" spans="1:14" s="104" customFormat="1" ht="94.5">
      <c r="A490" s="111" t="s">
        <v>226</v>
      </c>
      <c r="B490" s="102" t="s">
        <v>676</v>
      </c>
      <c r="C490" s="108" t="s">
        <v>970</v>
      </c>
      <c r="D490" s="109" t="s">
        <v>74</v>
      </c>
      <c r="E490" s="102"/>
      <c r="F490" s="110">
        <f>F491</f>
        <v>33550</v>
      </c>
      <c r="G490" s="110">
        <f t="shared" si="208"/>
        <v>0</v>
      </c>
      <c r="H490" s="110">
        <f t="shared" si="208"/>
        <v>33550</v>
      </c>
      <c r="I490" s="110">
        <f>I491</f>
        <v>30647</v>
      </c>
      <c r="J490" s="110">
        <f t="shared" si="208"/>
        <v>0</v>
      </c>
      <c r="K490" s="110">
        <f t="shared" si="208"/>
        <v>30647</v>
      </c>
      <c r="L490" s="110">
        <f>L491</f>
        <v>31567</v>
      </c>
      <c r="M490" s="110">
        <f t="shared" si="208"/>
        <v>0</v>
      </c>
      <c r="N490" s="110">
        <f t="shared" si="208"/>
        <v>31567</v>
      </c>
    </row>
    <row r="491" spans="1:14" s="104" customFormat="1" ht="141.75">
      <c r="A491" s="111" t="s">
        <v>205</v>
      </c>
      <c r="B491" s="102" t="s">
        <v>676</v>
      </c>
      <c r="C491" s="108" t="s">
        <v>970</v>
      </c>
      <c r="D491" s="109" t="s">
        <v>76</v>
      </c>
      <c r="E491" s="102"/>
      <c r="F491" s="110">
        <f>F492</f>
        <v>33550</v>
      </c>
      <c r="G491" s="110">
        <f t="shared" si="208"/>
        <v>0</v>
      </c>
      <c r="H491" s="110">
        <f t="shared" si="208"/>
        <v>33550</v>
      </c>
      <c r="I491" s="110">
        <f>I492</f>
        <v>30647</v>
      </c>
      <c r="J491" s="110">
        <f t="shared" si="208"/>
        <v>0</v>
      </c>
      <c r="K491" s="110">
        <f t="shared" si="208"/>
        <v>30647</v>
      </c>
      <c r="L491" s="110">
        <f>L492</f>
        <v>31567</v>
      </c>
      <c r="M491" s="110">
        <f t="shared" si="208"/>
        <v>0</v>
      </c>
      <c r="N491" s="110">
        <f t="shared" si="208"/>
        <v>31567</v>
      </c>
    </row>
    <row r="492" spans="1:14" s="104" customFormat="1" ht="94.5">
      <c r="A492" s="111" t="s">
        <v>310</v>
      </c>
      <c r="B492" s="102" t="s">
        <v>676</v>
      </c>
      <c r="C492" s="108" t="s">
        <v>970</v>
      </c>
      <c r="D492" s="109" t="s">
        <v>75</v>
      </c>
      <c r="E492" s="102"/>
      <c r="F492" s="110">
        <f aca="true" t="shared" si="209" ref="F492:N492">SUM(F493:F493)</f>
        <v>33550</v>
      </c>
      <c r="G492" s="110">
        <f t="shared" si="209"/>
        <v>0</v>
      </c>
      <c r="H492" s="110">
        <f t="shared" si="209"/>
        <v>33550</v>
      </c>
      <c r="I492" s="110">
        <f t="shared" si="209"/>
        <v>30647</v>
      </c>
      <c r="J492" s="110">
        <f t="shared" si="209"/>
        <v>0</v>
      </c>
      <c r="K492" s="110">
        <f t="shared" si="209"/>
        <v>30647</v>
      </c>
      <c r="L492" s="110">
        <f t="shared" si="209"/>
        <v>31567</v>
      </c>
      <c r="M492" s="110">
        <f t="shared" si="209"/>
        <v>0</v>
      </c>
      <c r="N492" s="110">
        <f t="shared" si="209"/>
        <v>31567</v>
      </c>
    </row>
    <row r="493" spans="1:14" s="104" customFormat="1" ht="141.75">
      <c r="A493" s="118" t="s">
        <v>650</v>
      </c>
      <c r="B493" s="102" t="s">
        <v>676</v>
      </c>
      <c r="C493" s="108" t="s">
        <v>970</v>
      </c>
      <c r="D493" s="102" t="s">
        <v>904</v>
      </c>
      <c r="E493" s="102" t="s">
        <v>667</v>
      </c>
      <c r="F493" s="110">
        <f>SUM(G493:H493)</f>
        <v>33550</v>
      </c>
      <c r="G493" s="110">
        <v>0</v>
      </c>
      <c r="H493" s="110">
        <v>33550</v>
      </c>
      <c r="I493" s="110">
        <f>SUM(J493:K493)</f>
        <v>30647</v>
      </c>
      <c r="J493" s="110">
        <v>0</v>
      </c>
      <c r="K493" s="110">
        <v>30647</v>
      </c>
      <c r="L493" s="110">
        <f>SUM(M493:N493)</f>
        <v>31567</v>
      </c>
      <c r="M493" s="110">
        <v>0</v>
      </c>
      <c r="N493" s="110">
        <v>31567</v>
      </c>
    </row>
    <row r="494" spans="1:14" s="104" customFormat="1" ht="47.25">
      <c r="A494" s="154" t="s">
        <v>283</v>
      </c>
      <c r="B494" s="105" t="s">
        <v>676</v>
      </c>
      <c r="C494" s="101" t="s">
        <v>978</v>
      </c>
      <c r="D494" s="105"/>
      <c r="E494" s="105"/>
      <c r="F494" s="103">
        <f>F495</f>
        <v>45</v>
      </c>
      <c r="G494" s="103">
        <f aca="true" t="shared" si="210" ref="G494:N496">G495</f>
        <v>0</v>
      </c>
      <c r="H494" s="103">
        <f t="shared" si="210"/>
        <v>45</v>
      </c>
      <c r="I494" s="103">
        <f t="shared" si="210"/>
        <v>26000</v>
      </c>
      <c r="J494" s="103">
        <f t="shared" si="210"/>
        <v>22500</v>
      </c>
      <c r="K494" s="103">
        <f t="shared" si="210"/>
        <v>3500</v>
      </c>
      <c r="L494" s="103">
        <f t="shared" si="210"/>
        <v>0</v>
      </c>
      <c r="M494" s="103">
        <f t="shared" si="210"/>
        <v>0</v>
      </c>
      <c r="N494" s="103">
        <f t="shared" si="210"/>
        <v>0</v>
      </c>
    </row>
    <row r="495" spans="1:14" s="104" customFormat="1" ht="94.5">
      <c r="A495" s="111" t="s">
        <v>199</v>
      </c>
      <c r="B495" s="102" t="s">
        <v>676</v>
      </c>
      <c r="C495" s="108" t="s">
        <v>978</v>
      </c>
      <c r="D495" s="109" t="s">
        <v>281</v>
      </c>
      <c r="E495" s="102"/>
      <c r="F495" s="110">
        <f>F496</f>
        <v>45</v>
      </c>
      <c r="G495" s="110">
        <f t="shared" si="210"/>
        <v>0</v>
      </c>
      <c r="H495" s="110">
        <f t="shared" si="210"/>
        <v>45</v>
      </c>
      <c r="I495" s="110">
        <f t="shared" si="210"/>
        <v>26000</v>
      </c>
      <c r="J495" s="110">
        <f t="shared" si="210"/>
        <v>22500</v>
      </c>
      <c r="K495" s="110">
        <f t="shared" si="210"/>
        <v>3500</v>
      </c>
      <c r="L495" s="110">
        <f t="shared" si="210"/>
        <v>0</v>
      </c>
      <c r="M495" s="110">
        <f t="shared" si="210"/>
        <v>0</v>
      </c>
      <c r="N495" s="110">
        <f t="shared" si="210"/>
        <v>0</v>
      </c>
    </row>
    <row r="496" spans="1:14" s="104" customFormat="1" ht="141.75">
      <c r="A496" s="111" t="s">
        <v>205</v>
      </c>
      <c r="B496" s="102" t="s">
        <v>676</v>
      </c>
      <c r="C496" s="108" t="s">
        <v>978</v>
      </c>
      <c r="D496" s="109" t="s">
        <v>280</v>
      </c>
      <c r="E496" s="102"/>
      <c r="F496" s="110">
        <f>F497</f>
        <v>45</v>
      </c>
      <c r="G496" s="110">
        <f t="shared" si="210"/>
        <v>0</v>
      </c>
      <c r="H496" s="110">
        <f t="shared" si="210"/>
        <v>45</v>
      </c>
      <c r="I496" s="110">
        <f t="shared" si="210"/>
        <v>26000</v>
      </c>
      <c r="J496" s="110">
        <f t="shared" si="210"/>
        <v>22500</v>
      </c>
      <c r="K496" s="110">
        <f t="shared" si="210"/>
        <v>3500</v>
      </c>
      <c r="L496" s="110">
        <f t="shared" si="210"/>
        <v>0</v>
      </c>
      <c r="M496" s="110">
        <f t="shared" si="210"/>
        <v>0</v>
      </c>
      <c r="N496" s="110">
        <f t="shared" si="210"/>
        <v>0</v>
      </c>
    </row>
    <row r="497" spans="1:14" s="104" customFormat="1" ht="63">
      <c r="A497" s="149" t="s">
        <v>282</v>
      </c>
      <c r="B497" s="102" t="s">
        <v>676</v>
      </c>
      <c r="C497" s="108" t="s">
        <v>978</v>
      </c>
      <c r="D497" s="109" t="s">
        <v>279</v>
      </c>
      <c r="E497" s="102"/>
      <c r="F497" s="110">
        <f>SUM(F498:F499)</f>
        <v>45</v>
      </c>
      <c r="G497" s="110">
        <f aca="true" t="shared" si="211" ref="G497:N497">SUM(G498:G499)</f>
        <v>0</v>
      </c>
      <c r="H497" s="110">
        <f t="shared" si="211"/>
        <v>45</v>
      </c>
      <c r="I497" s="110">
        <f t="shared" si="211"/>
        <v>26000</v>
      </c>
      <c r="J497" s="110">
        <f t="shared" si="211"/>
        <v>22500</v>
      </c>
      <c r="K497" s="110">
        <f t="shared" si="211"/>
        <v>3500</v>
      </c>
      <c r="L497" s="110">
        <f t="shared" si="211"/>
        <v>0</v>
      </c>
      <c r="M497" s="110">
        <f t="shared" si="211"/>
        <v>0</v>
      </c>
      <c r="N497" s="110">
        <f t="shared" si="211"/>
        <v>0</v>
      </c>
    </row>
    <row r="498" spans="1:14" s="104" customFormat="1" ht="94.5">
      <c r="A498" s="149" t="s">
        <v>285</v>
      </c>
      <c r="B498" s="102" t="s">
        <v>676</v>
      </c>
      <c r="C498" s="108" t="s">
        <v>978</v>
      </c>
      <c r="D498" s="102" t="s">
        <v>278</v>
      </c>
      <c r="E498" s="102" t="s">
        <v>940</v>
      </c>
      <c r="F498" s="147">
        <f>SUM(G498:H498)</f>
        <v>0</v>
      </c>
      <c r="G498" s="155"/>
      <c r="H498" s="117"/>
      <c r="I498" s="147">
        <f>SUM(J498:K498)</f>
        <v>22500</v>
      </c>
      <c r="J498" s="117">
        <v>22500</v>
      </c>
      <c r="K498" s="117"/>
      <c r="L498" s="147">
        <f>SUM(M498:N498)</f>
        <v>0</v>
      </c>
      <c r="M498" s="155"/>
      <c r="N498" s="117"/>
    </row>
    <row r="499" spans="1:14" s="104" customFormat="1" ht="78.75">
      <c r="A499" s="149" t="s">
        <v>966</v>
      </c>
      <c r="B499" s="102" t="s">
        <v>676</v>
      </c>
      <c r="C499" s="108" t="s">
        <v>978</v>
      </c>
      <c r="D499" s="102" t="s">
        <v>277</v>
      </c>
      <c r="E499" s="102" t="s">
        <v>940</v>
      </c>
      <c r="F499" s="147">
        <f>SUM(G499:H499)</f>
        <v>45</v>
      </c>
      <c r="G499" s="155"/>
      <c r="H499" s="117">
        <v>45</v>
      </c>
      <c r="I499" s="147">
        <f>SUM(J499:K499)</f>
        <v>3500</v>
      </c>
      <c r="J499" s="155"/>
      <c r="K499" s="117">
        <v>3500</v>
      </c>
      <c r="L499" s="147">
        <f>SUM(M499:N499)</f>
        <v>0</v>
      </c>
      <c r="M499" s="155"/>
      <c r="N499" s="117"/>
    </row>
    <row r="500" spans="1:14" s="104" customFormat="1" ht="31.5">
      <c r="A500" s="156" t="s">
        <v>69</v>
      </c>
      <c r="B500" s="146" t="s">
        <v>80</v>
      </c>
      <c r="C500" s="146"/>
      <c r="D500" s="146"/>
      <c r="E500" s="146"/>
      <c r="F500" s="145">
        <f>F501</f>
        <v>494</v>
      </c>
      <c r="G500" s="145">
        <f aca="true" t="shared" si="212" ref="G500:N503">G501</f>
        <v>0</v>
      </c>
      <c r="H500" s="145">
        <f t="shared" si="212"/>
        <v>494</v>
      </c>
      <c r="I500" s="145">
        <f>I501</f>
        <v>494</v>
      </c>
      <c r="J500" s="145">
        <f t="shared" si="212"/>
        <v>0</v>
      </c>
      <c r="K500" s="145">
        <f t="shared" si="212"/>
        <v>494</v>
      </c>
      <c r="L500" s="145">
        <f>L501</f>
        <v>0</v>
      </c>
      <c r="M500" s="145">
        <f t="shared" si="212"/>
        <v>0</v>
      </c>
      <c r="N500" s="145">
        <f t="shared" si="212"/>
        <v>0</v>
      </c>
    </row>
    <row r="501" spans="1:14" s="104" customFormat="1" ht="31.5">
      <c r="A501" s="156" t="s">
        <v>775</v>
      </c>
      <c r="B501" s="146" t="s">
        <v>80</v>
      </c>
      <c r="C501" s="157" t="s">
        <v>979</v>
      </c>
      <c r="D501" s="146"/>
      <c r="E501" s="146"/>
      <c r="F501" s="145">
        <f>F502</f>
        <v>494</v>
      </c>
      <c r="G501" s="145">
        <f t="shared" si="212"/>
        <v>0</v>
      </c>
      <c r="H501" s="145">
        <f t="shared" si="212"/>
        <v>494</v>
      </c>
      <c r="I501" s="145">
        <f>I502</f>
        <v>494</v>
      </c>
      <c r="J501" s="145">
        <f t="shared" si="212"/>
        <v>0</v>
      </c>
      <c r="K501" s="145">
        <f t="shared" si="212"/>
        <v>494</v>
      </c>
      <c r="L501" s="145">
        <f>L502</f>
        <v>0</v>
      </c>
      <c r="M501" s="145">
        <f t="shared" si="212"/>
        <v>0</v>
      </c>
      <c r="N501" s="145">
        <f t="shared" si="212"/>
        <v>0</v>
      </c>
    </row>
    <row r="502" spans="1:14" s="104" customFormat="1" ht="15.75">
      <c r="A502" s="106" t="s">
        <v>153</v>
      </c>
      <c r="B502" s="144" t="s">
        <v>80</v>
      </c>
      <c r="C502" s="158" t="s">
        <v>979</v>
      </c>
      <c r="D502" s="109" t="s">
        <v>101</v>
      </c>
      <c r="E502" s="144"/>
      <c r="F502" s="147">
        <f>F503</f>
        <v>494</v>
      </c>
      <c r="G502" s="147">
        <f t="shared" si="212"/>
        <v>0</v>
      </c>
      <c r="H502" s="147">
        <f t="shared" si="212"/>
        <v>494</v>
      </c>
      <c r="I502" s="147">
        <f>I503</f>
        <v>494</v>
      </c>
      <c r="J502" s="147">
        <f t="shared" si="212"/>
        <v>0</v>
      </c>
      <c r="K502" s="147">
        <f t="shared" si="212"/>
        <v>494</v>
      </c>
      <c r="L502" s="147">
        <f>L503</f>
        <v>0</v>
      </c>
      <c r="M502" s="147">
        <f t="shared" si="212"/>
        <v>0</v>
      </c>
      <c r="N502" s="147">
        <f t="shared" si="212"/>
        <v>0</v>
      </c>
    </row>
    <row r="503" spans="1:14" s="104" customFormat="1" ht="31.5">
      <c r="A503" s="106" t="s">
        <v>104</v>
      </c>
      <c r="B503" s="144" t="s">
        <v>80</v>
      </c>
      <c r="C503" s="158" t="s">
        <v>979</v>
      </c>
      <c r="D503" s="109" t="s">
        <v>102</v>
      </c>
      <c r="E503" s="144"/>
      <c r="F503" s="147">
        <f>F504</f>
        <v>494</v>
      </c>
      <c r="G503" s="147">
        <f t="shared" si="212"/>
        <v>0</v>
      </c>
      <c r="H503" s="147">
        <f t="shared" si="212"/>
        <v>494</v>
      </c>
      <c r="I503" s="147">
        <f>I504</f>
        <v>494</v>
      </c>
      <c r="J503" s="147">
        <f t="shared" si="212"/>
        <v>0</v>
      </c>
      <c r="K503" s="147">
        <f t="shared" si="212"/>
        <v>494</v>
      </c>
      <c r="L503" s="147">
        <f>L504</f>
        <v>0</v>
      </c>
      <c r="M503" s="147">
        <f t="shared" si="212"/>
        <v>0</v>
      </c>
      <c r="N503" s="147">
        <f t="shared" si="212"/>
        <v>0</v>
      </c>
    </row>
    <row r="504" spans="1:14" s="104" customFormat="1" ht="47.25">
      <c r="A504" s="138" t="s">
        <v>499</v>
      </c>
      <c r="B504" s="144" t="s">
        <v>80</v>
      </c>
      <c r="C504" s="158" t="s">
        <v>979</v>
      </c>
      <c r="D504" s="159" t="s">
        <v>67</v>
      </c>
      <c r="E504" s="144" t="s">
        <v>68</v>
      </c>
      <c r="F504" s="147">
        <f>SUM(G504:H504)</f>
        <v>494</v>
      </c>
      <c r="G504" s="155"/>
      <c r="H504" s="117">
        <v>494</v>
      </c>
      <c r="I504" s="147">
        <f>SUM(J504:K504)</f>
        <v>494</v>
      </c>
      <c r="J504" s="155"/>
      <c r="K504" s="117">
        <v>494</v>
      </c>
      <c r="L504" s="147">
        <f>SUM(M504:N504)</f>
        <v>0</v>
      </c>
      <c r="M504" s="155"/>
      <c r="N504" s="117"/>
    </row>
    <row r="505" spans="1:14" s="104" customFormat="1" ht="78.75">
      <c r="A505" s="90" t="s">
        <v>946</v>
      </c>
      <c r="B505" s="105">
        <v>14</v>
      </c>
      <c r="C505" s="102"/>
      <c r="D505" s="102"/>
      <c r="E505" s="102"/>
      <c r="F505" s="103">
        <f aca="true" t="shared" si="213" ref="F505:N505">F506</f>
        <v>36878.3</v>
      </c>
      <c r="G505" s="103">
        <f t="shared" si="213"/>
        <v>17286</v>
      </c>
      <c r="H505" s="103">
        <f t="shared" si="213"/>
        <v>19592.3</v>
      </c>
      <c r="I505" s="103">
        <f t="shared" si="213"/>
        <v>22724</v>
      </c>
      <c r="J505" s="103">
        <f t="shared" si="213"/>
        <v>17286</v>
      </c>
      <c r="K505" s="103">
        <f t="shared" si="213"/>
        <v>5438</v>
      </c>
      <c r="L505" s="103">
        <f t="shared" si="213"/>
        <v>23169</v>
      </c>
      <c r="M505" s="103">
        <f t="shared" si="213"/>
        <v>17286</v>
      </c>
      <c r="N505" s="103">
        <f t="shared" si="213"/>
        <v>5883</v>
      </c>
    </row>
    <row r="506" spans="1:14" s="104" customFormat="1" ht="78.75">
      <c r="A506" s="90" t="s">
        <v>854</v>
      </c>
      <c r="B506" s="105">
        <v>14</v>
      </c>
      <c r="C506" s="101" t="s">
        <v>970</v>
      </c>
      <c r="D506" s="102"/>
      <c r="E506" s="102"/>
      <c r="F506" s="103">
        <f aca="true" t="shared" si="214" ref="F506:N506">SUM(F509,F510)</f>
        <v>36878.3</v>
      </c>
      <c r="G506" s="103">
        <f t="shared" si="214"/>
        <v>17286</v>
      </c>
      <c r="H506" s="103">
        <f t="shared" si="214"/>
        <v>19592.3</v>
      </c>
      <c r="I506" s="103">
        <f t="shared" si="214"/>
        <v>22724</v>
      </c>
      <c r="J506" s="103">
        <f t="shared" si="214"/>
        <v>17286</v>
      </c>
      <c r="K506" s="103">
        <f t="shared" si="214"/>
        <v>5438</v>
      </c>
      <c r="L506" s="103">
        <f t="shared" si="214"/>
        <v>23169</v>
      </c>
      <c r="M506" s="103">
        <f t="shared" si="214"/>
        <v>17286</v>
      </c>
      <c r="N506" s="103">
        <f t="shared" si="214"/>
        <v>5883</v>
      </c>
    </row>
    <row r="507" spans="1:14" s="104" customFormat="1" ht="15.75">
      <c r="A507" s="106" t="s">
        <v>153</v>
      </c>
      <c r="B507" s="102">
        <v>14</v>
      </c>
      <c r="C507" s="108" t="s">
        <v>970</v>
      </c>
      <c r="D507" s="114" t="s">
        <v>101</v>
      </c>
      <c r="E507" s="102"/>
      <c r="F507" s="110">
        <f aca="true" t="shared" si="215" ref="F507:N507">F508</f>
        <v>36878.3</v>
      </c>
      <c r="G507" s="110">
        <f t="shared" si="215"/>
        <v>17286</v>
      </c>
      <c r="H507" s="110">
        <f t="shared" si="215"/>
        <v>19592.3</v>
      </c>
      <c r="I507" s="110">
        <f t="shared" si="215"/>
        <v>22724</v>
      </c>
      <c r="J507" s="110">
        <f t="shared" si="215"/>
        <v>17286</v>
      </c>
      <c r="K507" s="110">
        <f t="shared" si="215"/>
        <v>5438</v>
      </c>
      <c r="L507" s="110">
        <f t="shared" si="215"/>
        <v>23169</v>
      </c>
      <c r="M507" s="110">
        <f t="shared" si="215"/>
        <v>17286</v>
      </c>
      <c r="N507" s="110">
        <f t="shared" si="215"/>
        <v>5883</v>
      </c>
    </row>
    <row r="508" spans="1:14" s="104" customFormat="1" ht="31.5">
      <c r="A508" s="106" t="s">
        <v>104</v>
      </c>
      <c r="B508" s="102">
        <v>14</v>
      </c>
      <c r="C508" s="108" t="s">
        <v>970</v>
      </c>
      <c r="D508" s="114" t="s">
        <v>102</v>
      </c>
      <c r="E508" s="102"/>
      <c r="F508" s="110">
        <f aca="true" t="shared" si="216" ref="F508:N508">SUM(F509:F510)</f>
        <v>36878.3</v>
      </c>
      <c r="G508" s="110">
        <f t="shared" si="216"/>
        <v>17286</v>
      </c>
      <c r="H508" s="110">
        <f t="shared" si="216"/>
        <v>19592.3</v>
      </c>
      <c r="I508" s="110">
        <f t="shared" si="216"/>
        <v>22724</v>
      </c>
      <c r="J508" s="110">
        <f t="shared" si="216"/>
        <v>17286</v>
      </c>
      <c r="K508" s="110">
        <f t="shared" si="216"/>
        <v>5438</v>
      </c>
      <c r="L508" s="110">
        <f t="shared" si="216"/>
        <v>23169</v>
      </c>
      <c r="M508" s="110">
        <f t="shared" si="216"/>
        <v>17286</v>
      </c>
      <c r="N508" s="110">
        <f t="shared" si="216"/>
        <v>5883</v>
      </c>
    </row>
    <row r="509" spans="1:14" s="104" customFormat="1" ht="110.25">
      <c r="A509" s="118" t="s">
        <v>819</v>
      </c>
      <c r="B509" s="102">
        <v>14</v>
      </c>
      <c r="C509" s="108" t="s">
        <v>970</v>
      </c>
      <c r="D509" s="116" t="s">
        <v>99</v>
      </c>
      <c r="E509" s="102" t="s">
        <v>78</v>
      </c>
      <c r="F509" s="110">
        <f>SUM(G509:H509)</f>
        <v>17286</v>
      </c>
      <c r="G509" s="110">
        <v>17286</v>
      </c>
      <c r="H509" s="110"/>
      <c r="I509" s="110">
        <f>SUM(J509:K509)</f>
        <v>17286</v>
      </c>
      <c r="J509" s="110">
        <v>17286</v>
      </c>
      <c r="K509" s="110">
        <v>0</v>
      </c>
      <c r="L509" s="110">
        <f>SUM(M509:N509)</f>
        <v>17286</v>
      </c>
      <c r="M509" s="110">
        <v>17286</v>
      </c>
      <c r="N509" s="110">
        <v>0</v>
      </c>
    </row>
    <row r="510" spans="1:14" s="104" customFormat="1" ht="63">
      <c r="A510" s="111" t="s">
        <v>546</v>
      </c>
      <c r="B510" s="102" t="s">
        <v>856</v>
      </c>
      <c r="C510" s="108" t="s">
        <v>970</v>
      </c>
      <c r="D510" s="116" t="s">
        <v>100</v>
      </c>
      <c r="E510" s="102" t="s">
        <v>78</v>
      </c>
      <c r="F510" s="110">
        <f>SUM(G510:H510)</f>
        <v>19592.3</v>
      </c>
      <c r="G510" s="110"/>
      <c r="H510" s="110">
        <v>19592.3</v>
      </c>
      <c r="I510" s="110">
        <f>SUM(J510:K510)</f>
        <v>5438</v>
      </c>
      <c r="J510" s="110"/>
      <c r="K510" s="110">
        <v>5438</v>
      </c>
      <c r="L510" s="110">
        <f>SUM(M510:N510)</f>
        <v>5883</v>
      </c>
      <c r="M510" s="110"/>
      <c r="N510" s="110">
        <v>5883</v>
      </c>
    </row>
    <row r="511" spans="1:14" s="104" customFormat="1" ht="15.75">
      <c r="A511" s="156" t="s">
        <v>917</v>
      </c>
      <c r="B511" s="146"/>
      <c r="C511" s="146"/>
      <c r="D511" s="146"/>
      <c r="E511" s="146"/>
      <c r="F511" s="145">
        <f aca="true" t="shared" si="217" ref="F511:K511">SUM(F11,F70,F75,F98,F152,F191,F203,F291,F350,F488,F500,F505)</f>
        <v>853533.6000000002</v>
      </c>
      <c r="G511" s="145">
        <f t="shared" si="217"/>
        <v>441633.1</v>
      </c>
      <c r="H511" s="145">
        <f t="shared" si="217"/>
        <v>411900.50000000006</v>
      </c>
      <c r="I511" s="145">
        <f t="shared" si="217"/>
        <v>1033869.2000000001</v>
      </c>
      <c r="J511" s="145">
        <f t="shared" si="217"/>
        <v>670690.7</v>
      </c>
      <c r="K511" s="145">
        <f t="shared" si="217"/>
        <v>363178.5</v>
      </c>
      <c r="L511" s="103">
        <f>SUM(M511:N511)</f>
        <v>816941.3</v>
      </c>
      <c r="M511" s="145">
        <f>SUM(M11,M70,M75,M98,M152,M191,M203,M291,M350,M488,M500,M505)</f>
        <v>473122.3</v>
      </c>
      <c r="N511" s="145">
        <f>SUM(N11,N70,N75,N98,N152,N191,N203,N291,N350,N488,N500,N505)</f>
        <v>343819</v>
      </c>
    </row>
  </sheetData>
  <sheetProtection/>
  <mergeCells count="19">
    <mergeCell ref="D9:D10"/>
    <mergeCell ref="E9:E10"/>
    <mergeCell ref="F9:F10"/>
    <mergeCell ref="A1:L1"/>
    <mergeCell ref="A2:L2"/>
    <mergeCell ref="A3:L3"/>
    <mergeCell ref="A4:L4"/>
    <mergeCell ref="A6:L6"/>
    <mergeCell ref="G9:G10"/>
    <mergeCell ref="H9:H10"/>
    <mergeCell ref="A9:A10"/>
    <mergeCell ref="B9:B10"/>
    <mergeCell ref="C9:C10"/>
    <mergeCell ref="M9:M10"/>
    <mergeCell ref="N9:N10"/>
    <mergeCell ref="I9:I10"/>
    <mergeCell ref="J9:J10"/>
    <mergeCell ref="K9:K10"/>
    <mergeCell ref="L9:L10"/>
  </mergeCells>
  <printOptions/>
  <pageMargins left="0.5905511811023623" right="0" top="0.3937007874015748" bottom="0.1968503937007874" header="0" footer="0"/>
  <pageSetup firstPageNumber="83" useFirstPageNumber="1" horizontalDpi="600" verticalDpi="600" orientation="portrait" paperSize="9" scale="95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386"/>
  <sheetViews>
    <sheetView zoomScalePageLayoutView="0" workbookViewId="0" topLeftCell="A1">
      <selection activeCell="A4" sqref="A4:L4"/>
    </sheetView>
  </sheetViews>
  <sheetFormatPr defaultColWidth="9.00390625" defaultRowHeight="12.75"/>
  <cols>
    <col min="1" max="1" width="38.375" style="44" customWidth="1"/>
    <col min="2" max="2" width="15.625" style="38" customWidth="1"/>
    <col min="3" max="3" width="5.00390625" style="38" customWidth="1"/>
    <col min="4" max="4" width="4.75390625" style="38" customWidth="1"/>
    <col min="5" max="5" width="3.75390625" style="38" customWidth="1"/>
    <col min="6" max="6" width="10.75390625" style="34" customWidth="1"/>
    <col min="7" max="7" width="11.75390625" style="26" hidden="1" customWidth="1"/>
    <col min="8" max="8" width="10.75390625" style="26" hidden="1" customWidth="1"/>
    <col min="9" max="9" width="12.00390625" style="34" customWidth="1"/>
    <col min="10" max="10" width="11.875" style="26" hidden="1" customWidth="1"/>
    <col min="11" max="11" width="10.75390625" style="26" hidden="1" customWidth="1"/>
    <col min="12" max="12" width="10.75390625" style="34" customWidth="1"/>
    <col min="13" max="13" width="11.125" style="26" hidden="1" customWidth="1"/>
    <col min="14" max="14" width="10.75390625" style="26" hidden="1" customWidth="1"/>
    <col min="15" max="16384" width="9.125" style="35" customWidth="1"/>
  </cols>
  <sheetData>
    <row r="1" spans="1:14" s="22" customFormat="1" ht="18.75">
      <c r="A1" s="241" t="s">
        <v>719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1"/>
      <c r="N1" s="21"/>
    </row>
    <row r="2" spans="1:14" s="22" customFormat="1" ht="18.75">
      <c r="A2" s="241" t="s">
        <v>907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1"/>
      <c r="N2" s="21"/>
    </row>
    <row r="3" spans="1:14" s="22" customFormat="1" ht="18.75">
      <c r="A3" s="241" t="s">
        <v>908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1"/>
      <c r="N3" s="21"/>
    </row>
    <row r="4" spans="1:14" s="22" customFormat="1" ht="18.75">
      <c r="A4" s="241" t="s">
        <v>1030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1"/>
      <c r="N4" s="21"/>
    </row>
    <row r="5" spans="1:14" s="22" customFormat="1" ht="18.75">
      <c r="A5" s="40"/>
      <c r="B5" s="24"/>
      <c r="C5" s="24"/>
      <c r="D5" s="24"/>
      <c r="E5" s="24"/>
      <c r="F5" s="25"/>
      <c r="G5" s="21"/>
      <c r="H5" s="21"/>
      <c r="I5" s="25"/>
      <c r="J5" s="21"/>
      <c r="K5" s="21"/>
      <c r="L5" s="25"/>
      <c r="M5" s="21"/>
      <c r="N5" s="21"/>
    </row>
    <row r="6" spans="1:14" s="22" customFormat="1" ht="100.5" customHeight="1">
      <c r="A6" s="243" t="s">
        <v>720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1"/>
      <c r="N6" s="21"/>
    </row>
    <row r="7" spans="1:14" s="22" customFormat="1" ht="6.75" customHeight="1">
      <c r="A7" s="84"/>
      <c r="B7" s="84"/>
      <c r="C7" s="84"/>
      <c r="D7" s="84"/>
      <c r="E7" s="84"/>
      <c r="F7" s="41"/>
      <c r="G7" s="41"/>
      <c r="H7" s="41"/>
      <c r="I7" s="84"/>
      <c r="J7" s="84"/>
      <c r="K7" s="84"/>
      <c r="L7" s="84"/>
      <c r="M7" s="21"/>
      <c r="N7" s="21"/>
    </row>
    <row r="8" spans="1:14" s="22" customFormat="1" ht="18.75">
      <c r="A8" s="42"/>
      <c r="B8" s="48"/>
      <c r="C8" s="48"/>
      <c r="D8" s="48"/>
      <c r="E8" s="48"/>
      <c r="G8" s="46"/>
      <c r="H8" s="46"/>
      <c r="I8" s="46"/>
      <c r="J8" s="46"/>
      <c r="K8" s="46"/>
      <c r="L8" s="32" t="s">
        <v>910</v>
      </c>
      <c r="M8" s="43"/>
      <c r="N8" s="21"/>
    </row>
    <row r="9" spans="1:14" s="97" customFormat="1" ht="22.5" customHeight="1">
      <c r="A9" s="244" t="s">
        <v>911</v>
      </c>
      <c r="B9" s="239" t="s">
        <v>914</v>
      </c>
      <c r="C9" s="239" t="s">
        <v>1004</v>
      </c>
      <c r="D9" s="239" t="s">
        <v>913</v>
      </c>
      <c r="E9" s="239" t="s">
        <v>1005</v>
      </c>
      <c r="F9" s="233" t="s">
        <v>398</v>
      </c>
      <c r="G9" s="236" t="s">
        <v>915</v>
      </c>
      <c r="H9" s="236" t="s">
        <v>916</v>
      </c>
      <c r="I9" s="233" t="s">
        <v>399</v>
      </c>
      <c r="J9" s="236" t="s">
        <v>915</v>
      </c>
      <c r="K9" s="236" t="s">
        <v>916</v>
      </c>
      <c r="L9" s="233" t="s">
        <v>127</v>
      </c>
      <c r="M9" s="242" t="s">
        <v>915</v>
      </c>
      <c r="N9" s="234" t="s">
        <v>916</v>
      </c>
    </row>
    <row r="10" spans="1:14" s="97" customFormat="1" ht="26.25" customHeight="1">
      <c r="A10" s="244"/>
      <c r="B10" s="239"/>
      <c r="C10" s="239"/>
      <c r="D10" s="239"/>
      <c r="E10" s="239"/>
      <c r="F10" s="233"/>
      <c r="G10" s="236"/>
      <c r="H10" s="236"/>
      <c r="I10" s="233"/>
      <c r="J10" s="236"/>
      <c r="K10" s="236"/>
      <c r="L10" s="233"/>
      <c r="M10" s="242"/>
      <c r="N10" s="235"/>
    </row>
    <row r="11" spans="1:14" s="92" customFormat="1" ht="78.75">
      <c r="A11" s="98" t="s">
        <v>175</v>
      </c>
      <c r="B11" s="172" t="s">
        <v>640</v>
      </c>
      <c r="C11" s="91"/>
      <c r="D11" s="91"/>
      <c r="E11" s="91"/>
      <c r="F11" s="96">
        <f>SUM(F12,F15,F20,F24,)</f>
        <v>5146.7</v>
      </c>
      <c r="G11" s="96">
        <f>SUM(G12,G15,G20,G24,)</f>
        <v>1146</v>
      </c>
      <c r="H11" s="96">
        <f>SUM(H12,H15,H20,H24,)</f>
        <v>4000.7</v>
      </c>
      <c r="I11" s="96">
        <f aca="true" t="shared" si="0" ref="I11:N11">SUM(I15,I20,I24,)</f>
        <v>4894</v>
      </c>
      <c r="J11" s="96">
        <f t="shared" si="0"/>
        <v>1180</v>
      </c>
      <c r="K11" s="96">
        <f t="shared" si="0"/>
        <v>3714</v>
      </c>
      <c r="L11" s="96">
        <f t="shared" si="0"/>
        <v>4553</v>
      </c>
      <c r="M11" s="173">
        <f t="shared" si="0"/>
        <v>1220</v>
      </c>
      <c r="N11" s="96">
        <f t="shared" si="0"/>
        <v>3333</v>
      </c>
    </row>
    <row r="12" spans="1:14" s="97" customFormat="1" ht="141.75">
      <c r="A12" s="106" t="s">
        <v>209</v>
      </c>
      <c r="B12" s="106" t="s">
        <v>834</v>
      </c>
      <c r="C12" s="95"/>
      <c r="D12" s="95"/>
      <c r="E12" s="95"/>
      <c r="F12" s="174">
        <f aca="true" t="shared" si="1" ref="F12:N13">F13</f>
        <v>48</v>
      </c>
      <c r="G12" s="174">
        <f t="shared" si="1"/>
        <v>0</v>
      </c>
      <c r="H12" s="174">
        <f t="shared" si="1"/>
        <v>48</v>
      </c>
      <c r="I12" s="174">
        <f t="shared" si="1"/>
        <v>0</v>
      </c>
      <c r="J12" s="174">
        <f t="shared" si="1"/>
        <v>0</v>
      </c>
      <c r="K12" s="174">
        <f t="shared" si="1"/>
        <v>0</v>
      </c>
      <c r="L12" s="174">
        <f t="shared" si="1"/>
        <v>0</v>
      </c>
      <c r="M12" s="175">
        <f t="shared" si="1"/>
        <v>0</v>
      </c>
      <c r="N12" s="174">
        <f t="shared" si="1"/>
        <v>0</v>
      </c>
    </row>
    <row r="13" spans="1:14" s="97" customFormat="1" ht="63">
      <c r="A13" s="106" t="s">
        <v>587</v>
      </c>
      <c r="B13" s="106" t="s">
        <v>835</v>
      </c>
      <c r="C13" s="95"/>
      <c r="D13" s="95"/>
      <c r="E13" s="95"/>
      <c r="F13" s="174">
        <f t="shared" si="1"/>
        <v>48</v>
      </c>
      <c r="G13" s="174">
        <f t="shared" si="1"/>
        <v>0</v>
      </c>
      <c r="H13" s="174">
        <f t="shared" si="1"/>
        <v>48</v>
      </c>
      <c r="I13" s="174">
        <f t="shared" si="1"/>
        <v>0</v>
      </c>
      <c r="J13" s="174">
        <f t="shared" si="1"/>
        <v>0</v>
      </c>
      <c r="K13" s="174">
        <f t="shared" si="1"/>
        <v>0</v>
      </c>
      <c r="L13" s="174">
        <f t="shared" si="1"/>
        <v>0</v>
      </c>
      <c r="M13" s="175">
        <f t="shared" si="1"/>
        <v>0</v>
      </c>
      <c r="N13" s="174">
        <f t="shared" si="1"/>
        <v>0</v>
      </c>
    </row>
    <row r="14" spans="1:14" s="97" customFormat="1" ht="78.75">
      <c r="A14" s="106" t="s">
        <v>588</v>
      </c>
      <c r="B14" s="176" t="s">
        <v>833</v>
      </c>
      <c r="C14" s="176" t="s">
        <v>940</v>
      </c>
      <c r="D14" s="176" t="s">
        <v>1021</v>
      </c>
      <c r="E14" s="176" t="s">
        <v>781</v>
      </c>
      <c r="F14" s="174">
        <f>SUM(G14:H14)</f>
        <v>48</v>
      </c>
      <c r="G14" s="174"/>
      <c r="H14" s="174">
        <v>48</v>
      </c>
      <c r="I14" s="174"/>
      <c r="J14" s="174"/>
      <c r="K14" s="174"/>
      <c r="L14" s="174"/>
      <c r="M14" s="175"/>
      <c r="N14" s="174"/>
    </row>
    <row r="15" spans="1:14" s="97" customFormat="1" ht="141.75">
      <c r="A15" s="98" t="s">
        <v>235</v>
      </c>
      <c r="B15" s="172" t="s">
        <v>639</v>
      </c>
      <c r="C15" s="95"/>
      <c r="D15" s="95"/>
      <c r="E15" s="95"/>
      <c r="F15" s="96">
        <f aca="true" t="shared" si="2" ref="F15:N15">SUM(F16,F18)</f>
        <v>923</v>
      </c>
      <c r="G15" s="96">
        <f t="shared" si="2"/>
        <v>494</v>
      </c>
      <c r="H15" s="96">
        <f t="shared" si="2"/>
        <v>429</v>
      </c>
      <c r="I15" s="96">
        <f t="shared" si="2"/>
        <v>1014</v>
      </c>
      <c r="J15" s="96">
        <f t="shared" si="2"/>
        <v>509</v>
      </c>
      <c r="K15" s="96">
        <f t="shared" si="2"/>
        <v>505</v>
      </c>
      <c r="L15" s="96">
        <f t="shared" si="2"/>
        <v>526</v>
      </c>
      <c r="M15" s="96">
        <f t="shared" si="2"/>
        <v>526</v>
      </c>
      <c r="N15" s="96">
        <f t="shared" si="2"/>
        <v>0</v>
      </c>
    </row>
    <row r="16" spans="1:14" s="97" customFormat="1" ht="78.75">
      <c r="A16" s="118" t="s">
        <v>967</v>
      </c>
      <c r="B16" s="106" t="s">
        <v>968</v>
      </c>
      <c r="C16" s="95"/>
      <c r="D16" s="95"/>
      <c r="E16" s="95"/>
      <c r="F16" s="174">
        <f>SUM(F17,)</f>
        <v>494</v>
      </c>
      <c r="G16" s="174">
        <f aca="true" t="shared" si="3" ref="G16:N16">SUM(G17,)</f>
        <v>494</v>
      </c>
      <c r="H16" s="174">
        <f t="shared" si="3"/>
        <v>0</v>
      </c>
      <c r="I16" s="174">
        <f t="shared" si="3"/>
        <v>509</v>
      </c>
      <c r="J16" s="174">
        <f t="shared" si="3"/>
        <v>509</v>
      </c>
      <c r="K16" s="174">
        <f t="shared" si="3"/>
        <v>0</v>
      </c>
      <c r="L16" s="174">
        <f t="shared" si="3"/>
        <v>526</v>
      </c>
      <c r="M16" s="174">
        <f t="shared" si="3"/>
        <v>526</v>
      </c>
      <c r="N16" s="174">
        <f t="shared" si="3"/>
        <v>0</v>
      </c>
    </row>
    <row r="17" spans="1:14" s="104" customFormat="1" ht="173.25">
      <c r="A17" s="115" t="s">
        <v>1011</v>
      </c>
      <c r="B17" s="116" t="s">
        <v>887</v>
      </c>
      <c r="C17" s="102" t="s">
        <v>938</v>
      </c>
      <c r="D17" s="108" t="s">
        <v>783</v>
      </c>
      <c r="E17" s="108" t="s">
        <v>978</v>
      </c>
      <c r="F17" s="110">
        <f>SUM(G17:H17)</f>
        <v>494</v>
      </c>
      <c r="G17" s="117">
        <v>494</v>
      </c>
      <c r="H17" s="117"/>
      <c r="I17" s="110">
        <f>SUM(J17:K17)</f>
        <v>509</v>
      </c>
      <c r="J17" s="117">
        <v>509</v>
      </c>
      <c r="K17" s="117"/>
      <c r="L17" s="110">
        <f>SUM(M17:N17)</f>
        <v>526</v>
      </c>
      <c r="M17" s="151">
        <v>526</v>
      </c>
      <c r="N17" s="117"/>
    </row>
    <row r="18" spans="1:14" s="104" customFormat="1" ht="47.25">
      <c r="A18" s="130" t="s">
        <v>26</v>
      </c>
      <c r="B18" s="125" t="s">
        <v>27</v>
      </c>
      <c r="C18" s="102"/>
      <c r="D18" s="108"/>
      <c r="E18" s="108"/>
      <c r="F18" s="110">
        <f>F19</f>
        <v>429</v>
      </c>
      <c r="G18" s="110">
        <f aca="true" t="shared" si="4" ref="G18:N18">G19</f>
        <v>0</v>
      </c>
      <c r="H18" s="110">
        <f t="shared" si="4"/>
        <v>429</v>
      </c>
      <c r="I18" s="110">
        <f t="shared" si="4"/>
        <v>505</v>
      </c>
      <c r="J18" s="110">
        <f t="shared" si="4"/>
        <v>0</v>
      </c>
      <c r="K18" s="110">
        <f t="shared" si="4"/>
        <v>505</v>
      </c>
      <c r="L18" s="110">
        <f t="shared" si="4"/>
        <v>0</v>
      </c>
      <c r="M18" s="110">
        <f t="shared" si="4"/>
        <v>0</v>
      </c>
      <c r="N18" s="110">
        <f t="shared" si="4"/>
        <v>0</v>
      </c>
    </row>
    <row r="19" spans="1:14" s="104" customFormat="1" ht="78.75">
      <c r="A19" s="130" t="s">
        <v>24</v>
      </c>
      <c r="B19" s="113" t="s">
        <v>25</v>
      </c>
      <c r="C19" s="102" t="s">
        <v>940</v>
      </c>
      <c r="D19" s="124" t="s">
        <v>780</v>
      </c>
      <c r="E19" s="113" t="s">
        <v>856</v>
      </c>
      <c r="F19" s="110">
        <f>SUM(G19:H19)</f>
        <v>429</v>
      </c>
      <c r="G19" s="117"/>
      <c r="H19" s="117">
        <v>429</v>
      </c>
      <c r="I19" s="110">
        <f>SUM(J19:K19)</f>
        <v>505</v>
      </c>
      <c r="J19" s="117"/>
      <c r="K19" s="117">
        <v>505</v>
      </c>
      <c r="L19" s="110">
        <f>SUM(M19:N19)</f>
        <v>0</v>
      </c>
      <c r="M19" s="151"/>
      <c r="N19" s="117"/>
    </row>
    <row r="20" spans="1:14" s="119" customFormat="1" ht="126">
      <c r="A20" s="98" t="s">
        <v>218</v>
      </c>
      <c r="B20" s="131" t="s">
        <v>638</v>
      </c>
      <c r="C20" s="105"/>
      <c r="D20" s="105"/>
      <c r="E20" s="105"/>
      <c r="F20" s="103">
        <f aca="true" t="shared" si="5" ref="F20:N20">F21</f>
        <v>652</v>
      </c>
      <c r="G20" s="103">
        <f t="shared" si="5"/>
        <v>652</v>
      </c>
      <c r="H20" s="103">
        <f t="shared" si="5"/>
        <v>0</v>
      </c>
      <c r="I20" s="103">
        <f t="shared" si="5"/>
        <v>671</v>
      </c>
      <c r="J20" s="103">
        <f t="shared" si="5"/>
        <v>671</v>
      </c>
      <c r="K20" s="103">
        <f t="shared" si="5"/>
        <v>0</v>
      </c>
      <c r="L20" s="103">
        <f t="shared" si="5"/>
        <v>694</v>
      </c>
      <c r="M20" s="177">
        <f t="shared" si="5"/>
        <v>694</v>
      </c>
      <c r="N20" s="103">
        <f t="shared" si="5"/>
        <v>0</v>
      </c>
    </row>
    <row r="21" spans="1:14" s="119" customFormat="1" ht="78.75">
      <c r="A21" s="111" t="s">
        <v>694</v>
      </c>
      <c r="B21" s="114" t="s">
        <v>973</v>
      </c>
      <c r="C21" s="105"/>
      <c r="D21" s="105"/>
      <c r="E21" s="105"/>
      <c r="F21" s="110">
        <f aca="true" t="shared" si="6" ref="F21:N21">SUM(F22:F23)</f>
        <v>652</v>
      </c>
      <c r="G21" s="110">
        <f t="shared" si="6"/>
        <v>652</v>
      </c>
      <c r="H21" s="110">
        <f t="shared" si="6"/>
        <v>0</v>
      </c>
      <c r="I21" s="110">
        <f t="shared" si="6"/>
        <v>671</v>
      </c>
      <c r="J21" s="110">
        <f t="shared" si="6"/>
        <v>671</v>
      </c>
      <c r="K21" s="110">
        <f t="shared" si="6"/>
        <v>0</v>
      </c>
      <c r="L21" s="110">
        <f t="shared" si="6"/>
        <v>694</v>
      </c>
      <c r="M21" s="150">
        <f t="shared" si="6"/>
        <v>694</v>
      </c>
      <c r="N21" s="110">
        <f t="shared" si="6"/>
        <v>0</v>
      </c>
    </row>
    <row r="22" spans="1:14" s="104" customFormat="1" ht="173.25">
      <c r="A22" s="115" t="s">
        <v>814</v>
      </c>
      <c r="B22" s="116" t="s">
        <v>886</v>
      </c>
      <c r="C22" s="102" t="s">
        <v>938</v>
      </c>
      <c r="D22" s="108" t="s">
        <v>970</v>
      </c>
      <c r="E22" s="108" t="s">
        <v>971</v>
      </c>
      <c r="F22" s="110">
        <f>SUM(G22:H22)</f>
        <v>649.2</v>
      </c>
      <c r="G22" s="117">
        <v>649.2</v>
      </c>
      <c r="H22" s="117"/>
      <c r="I22" s="110">
        <f>SUM(J22:K22)</f>
        <v>607</v>
      </c>
      <c r="J22" s="117">
        <v>607</v>
      </c>
      <c r="K22" s="117"/>
      <c r="L22" s="110">
        <f>SUM(M22:N22)</f>
        <v>628</v>
      </c>
      <c r="M22" s="151">
        <v>628</v>
      </c>
      <c r="N22" s="117"/>
    </row>
    <row r="23" spans="1:14" s="104" customFormat="1" ht="94.5">
      <c r="A23" s="115" t="s">
        <v>1018</v>
      </c>
      <c r="B23" s="116" t="s">
        <v>886</v>
      </c>
      <c r="C23" s="102" t="s">
        <v>940</v>
      </c>
      <c r="D23" s="108" t="s">
        <v>970</v>
      </c>
      <c r="E23" s="108" t="s">
        <v>971</v>
      </c>
      <c r="F23" s="110">
        <f>SUM(G23:H23)</f>
        <v>2.8</v>
      </c>
      <c r="G23" s="117">
        <v>2.8</v>
      </c>
      <c r="H23" s="117"/>
      <c r="I23" s="110">
        <f>SUM(J23:K23)</f>
        <v>64</v>
      </c>
      <c r="J23" s="117">
        <v>64</v>
      </c>
      <c r="K23" s="117"/>
      <c r="L23" s="110">
        <f>SUM(M23:N23)</f>
        <v>66</v>
      </c>
      <c r="M23" s="151">
        <v>66</v>
      </c>
      <c r="N23" s="117"/>
    </row>
    <row r="24" spans="1:14" s="119" customFormat="1" ht="173.25">
      <c r="A24" s="98" t="s">
        <v>183</v>
      </c>
      <c r="B24" s="140" t="s">
        <v>637</v>
      </c>
      <c r="C24" s="178"/>
      <c r="D24" s="178"/>
      <c r="E24" s="178"/>
      <c r="F24" s="155">
        <f>SUM(F25,F29,)</f>
        <v>3523.7</v>
      </c>
      <c r="G24" s="155">
        <f aca="true" t="shared" si="7" ref="G24:N24">SUM(G25,G29,)</f>
        <v>0</v>
      </c>
      <c r="H24" s="155">
        <f>SUM(H25,H29,)</f>
        <v>3523.7</v>
      </c>
      <c r="I24" s="155">
        <f t="shared" si="7"/>
        <v>3209</v>
      </c>
      <c r="J24" s="155">
        <f t="shared" si="7"/>
        <v>0</v>
      </c>
      <c r="K24" s="155">
        <f t="shared" si="7"/>
        <v>3209</v>
      </c>
      <c r="L24" s="155">
        <f t="shared" si="7"/>
        <v>3333</v>
      </c>
      <c r="M24" s="179">
        <f t="shared" si="7"/>
        <v>0</v>
      </c>
      <c r="N24" s="155">
        <f t="shared" si="7"/>
        <v>3333</v>
      </c>
    </row>
    <row r="25" spans="1:14" s="119" customFormat="1" ht="63">
      <c r="A25" s="118" t="s">
        <v>533</v>
      </c>
      <c r="B25" s="125" t="s">
        <v>532</v>
      </c>
      <c r="C25" s="178"/>
      <c r="D25" s="178"/>
      <c r="E25" s="178"/>
      <c r="F25" s="117">
        <f>SUM(F26:F28)</f>
        <v>3452.7</v>
      </c>
      <c r="G25" s="117">
        <f aca="true" t="shared" si="8" ref="G25:N25">SUM(G26:G28)</f>
        <v>0</v>
      </c>
      <c r="H25" s="117">
        <f t="shared" si="8"/>
        <v>3452.7</v>
      </c>
      <c r="I25" s="117">
        <f t="shared" si="8"/>
        <v>3209</v>
      </c>
      <c r="J25" s="117">
        <f t="shared" si="8"/>
        <v>0</v>
      </c>
      <c r="K25" s="117">
        <f t="shared" si="8"/>
        <v>3209</v>
      </c>
      <c r="L25" s="117">
        <f t="shared" si="8"/>
        <v>3333</v>
      </c>
      <c r="M25" s="117">
        <f t="shared" si="8"/>
        <v>0</v>
      </c>
      <c r="N25" s="117">
        <f t="shared" si="8"/>
        <v>3333</v>
      </c>
    </row>
    <row r="26" spans="1:14" s="104" customFormat="1" ht="173.25">
      <c r="A26" s="111" t="s">
        <v>636</v>
      </c>
      <c r="B26" s="113" t="s">
        <v>895</v>
      </c>
      <c r="C26" s="126">
        <v>100</v>
      </c>
      <c r="D26" s="124" t="s">
        <v>780</v>
      </c>
      <c r="E26" s="124" t="s">
        <v>781</v>
      </c>
      <c r="F26" s="110">
        <f>SUM(G26:H26)</f>
        <v>3249.6</v>
      </c>
      <c r="G26" s="117"/>
      <c r="H26" s="117">
        <v>3249.6</v>
      </c>
      <c r="I26" s="110">
        <f>SUM(J26:K26)</f>
        <v>3209</v>
      </c>
      <c r="J26" s="117"/>
      <c r="K26" s="117">
        <v>3209</v>
      </c>
      <c r="L26" s="110">
        <f>SUM(M26:N26)</f>
        <v>3333</v>
      </c>
      <c r="M26" s="151"/>
      <c r="N26" s="117">
        <v>3333</v>
      </c>
    </row>
    <row r="27" spans="1:14" s="104" customFormat="1" ht="94.5">
      <c r="A27" s="180" t="s">
        <v>108</v>
      </c>
      <c r="B27" s="113" t="s">
        <v>895</v>
      </c>
      <c r="C27" s="126">
        <v>200</v>
      </c>
      <c r="D27" s="124" t="s">
        <v>780</v>
      </c>
      <c r="E27" s="124" t="s">
        <v>781</v>
      </c>
      <c r="F27" s="110">
        <f>SUM(G27:H27)</f>
        <v>203</v>
      </c>
      <c r="G27" s="117"/>
      <c r="H27" s="117">
        <v>203</v>
      </c>
      <c r="I27" s="110">
        <f>SUM(J27:K27)</f>
        <v>0</v>
      </c>
      <c r="J27" s="117"/>
      <c r="K27" s="117"/>
      <c r="L27" s="110">
        <f>SUM(M27:N27)</f>
        <v>0</v>
      </c>
      <c r="M27" s="151"/>
      <c r="N27" s="117"/>
    </row>
    <row r="28" spans="1:14" s="104" customFormat="1" ht="78.75">
      <c r="A28" s="118" t="s">
        <v>700</v>
      </c>
      <c r="B28" s="113" t="s">
        <v>895</v>
      </c>
      <c r="C28" s="126">
        <v>800</v>
      </c>
      <c r="D28" s="124" t="s">
        <v>780</v>
      </c>
      <c r="E28" s="124" t="s">
        <v>781</v>
      </c>
      <c r="F28" s="110">
        <f>SUM(G28:H28)</f>
        <v>0.1</v>
      </c>
      <c r="G28" s="117"/>
      <c r="H28" s="117">
        <v>0.1</v>
      </c>
      <c r="I28" s="110">
        <f>SUM(J28:K28)</f>
        <v>0</v>
      </c>
      <c r="J28" s="117"/>
      <c r="K28" s="117"/>
      <c r="L28" s="110">
        <f>SUM(M28:N28)</f>
        <v>0</v>
      </c>
      <c r="M28" s="151"/>
      <c r="N28" s="117"/>
    </row>
    <row r="29" spans="1:14" s="104" customFormat="1" ht="47.25">
      <c r="A29" s="111" t="s">
        <v>512</v>
      </c>
      <c r="B29" s="125" t="s">
        <v>534</v>
      </c>
      <c r="C29" s="126"/>
      <c r="D29" s="124"/>
      <c r="E29" s="124"/>
      <c r="F29" s="110">
        <f>SUM(F30:F31)</f>
        <v>71</v>
      </c>
      <c r="G29" s="110">
        <f>SUM(G30:G31)</f>
        <v>0</v>
      </c>
      <c r="H29" s="110">
        <f>SUM(H30:H31)</f>
        <v>71</v>
      </c>
      <c r="I29" s="110">
        <f aca="true" t="shared" si="9" ref="I29:N29">I30</f>
        <v>0</v>
      </c>
      <c r="J29" s="110">
        <f t="shared" si="9"/>
        <v>0</v>
      </c>
      <c r="K29" s="110">
        <f t="shared" si="9"/>
        <v>0</v>
      </c>
      <c r="L29" s="110">
        <f t="shared" si="9"/>
        <v>0</v>
      </c>
      <c r="M29" s="150">
        <f t="shared" si="9"/>
        <v>0</v>
      </c>
      <c r="N29" s="110">
        <f t="shared" si="9"/>
        <v>0</v>
      </c>
    </row>
    <row r="30" spans="1:14" s="104" customFormat="1" ht="94.5">
      <c r="A30" s="111" t="s">
        <v>513</v>
      </c>
      <c r="B30" s="113" t="s">
        <v>896</v>
      </c>
      <c r="C30" s="126">
        <v>200</v>
      </c>
      <c r="D30" s="124" t="s">
        <v>780</v>
      </c>
      <c r="E30" s="124" t="s">
        <v>781</v>
      </c>
      <c r="F30" s="110">
        <f>SUM(G30:H30)</f>
        <v>61</v>
      </c>
      <c r="G30" s="117"/>
      <c r="H30" s="117">
        <v>61</v>
      </c>
      <c r="I30" s="110">
        <f>SUM(J30:K30)</f>
        <v>0</v>
      </c>
      <c r="J30" s="117"/>
      <c r="K30" s="117"/>
      <c r="L30" s="110">
        <f>SUM(M30:N30)</f>
        <v>0</v>
      </c>
      <c r="M30" s="151"/>
      <c r="N30" s="117"/>
    </row>
    <row r="31" spans="1:14" s="104" customFormat="1" ht="94.5">
      <c r="A31" s="111" t="s">
        <v>513</v>
      </c>
      <c r="B31" s="113" t="s">
        <v>896</v>
      </c>
      <c r="C31" s="126">
        <v>300</v>
      </c>
      <c r="D31" s="124" t="s">
        <v>780</v>
      </c>
      <c r="E31" s="124" t="s">
        <v>781</v>
      </c>
      <c r="F31" s="110">
        <f>SUM(G31:H31)</f>
        <v>10</v>
      </c>
      <c r="G31" s="117"/>
      <c r="H31" s="117">
        <v>10</v>
      </c>
      <c r="I31" s="110"/>
      <c r="J31" s="117"/>
      <c r="K31" s="117"/>
      <c r="L31" s="110"/>
      <c r="M31" s="151"/>
      <c r="N31" s="117"/>
    </row>
    <row r="32" spans="1:14" s="104" customFormat="1" ht="63">
      <c r="A32" s="98" t="s">
        <v>197</v>
      </c>
      <c r="B32" s="146" t="s">
        <v>641</v>
      </c>
      <c r="C32" s="146"/>
      <c r="D32" s="146"/>
      <c r="E32" s="146"/>
      <c r="F32" s="145">
        <f aca="true" t="shared" si="10" ref="F32:N32">SUM(F33,F42,F53,F65,F68)</f>
        <v>440481.6</v>
      </c>
      <c r="G32" s="145">
        <f t="shared" si="10"/>
        <v>262523.6</v>
      </c>
      <c r="H32" s="145">
        <f t="shared" si="10"/>
        <v>177958</v>
      </c>
      <c r="I32" s="145">
        <f t="shared" si="10"/>
        <v>490202.89999999997</v>
      </c>
      <c r="J32" s="145">
        <f t="shared" si="10"/>
        <v>342036</v>
      </c>
      <c r="K32" s="145">
        <f t="shared" si="10"/>
        <v>148166.90000000002</v>
      </c>
      <c r="L32" s="145">
        <f t="shared" si="10"/>
        <v>394511.4</v>
      </c>
      <c r="M32" s="181">
        <f t="shared" si="10"/>
        <v>266660.4</v>
      </c>
      <c r="N32" s="145">
        <f t="shared" si="10"/>
        <v>127851</v>
      </c>
    </row>
    <row r="33" spans="1:14" s="104" customFormat="1" ht="94.5">
      <c r="A33" s="98" t="s">
        <v>236</v>
      </c>
      <c r="B33" s="146" t="s">
        <v>642</v>
      </c>
      <c r="C33" s="146"/>
      <c r="D33" s="146"/>
      <c r="E33" s="146"/>
      <c r="F33" s="145">
        <f aca="true" t="shared" si="11" ref="F33:N33">SUM(F34,F37,F39)</f>
        <v>104640.4</v>
      </c>
      <c r="G33" s="145">
        <f t="shared" si="11"/>
        <v>58186</v>
      </c>
      <c r="H33" s="145">
        <f t="shared" si="11"/>
        <v>46454.4</v>
      </c>
      <c r="I33" s="145">
        <f t="shared" si="11"/>
        <v>92677.9</v>
      </c>
      <c r="J33" s="145">
        <f t="shared" si="11"/>
        <v>55734</v>
      </c>
      <c r="K33" s="145">
        <f t="shared" si="11"/>
        <v>36943.9</v>
      </c>
      <c r="L33" s="145">
        <f t="shared" si="11"/>
        <v>97910.3</v>
      </c>
      <c r="M33" s="181">
        <f t="shared" si="11"/>
        <v>62156</v>
      </c>
      <c r="N33" s="145">
        <f t="shared" si="11"/>
        <v>35754.3</v>
      </c>
    </row>
    <row r="34" spans="1:14" s="104" customFormat="1" ht="47.25">
      <c r="A34" s="111" t="s">
        <v>992</v>
      </c>
      <c r="B34" s="109" t="s">
        <v>559</v>
      </c>
      <c r="C34" s="146"/>
      <c r="D34" s="146"/>
      <c r="E34" s="146"/>
      <c r="F34" s="147">
        <f aca="true" t="shared" si="12" ref="F34:N34">SUM(F35:F36)</f>
        <v>87104.4</v>
      </c>
      <c r="G34" s="147">
        <f t="shared" si="12"/>
        <v>42105</v>
      </c>
      <c r="H34" s="147">
        <f t="shared" si="12"/>
        <v>44999.4</v>
      </c>
      <c r="I34" s="147">
        <f t="shared" si="12"/>
        <v>88264.9</v>
      </c>
      <c r="J34" s="147">
        <f t="shared" si="12"/>
        <v>51739</v>
      </c>
      <c r="K34" s="147">
        <f t="shared" si="12"/>
        <v>36525.9</v>
      </c>
      <c r="L34" s="147">
        <f t="shared" si="12"/>
        <v>93915.3</v>
      </c>
      <c r="M34" s="182">
        <f t="shared" si="12"/>
        <v>58161</v>
      </c>
      <c r="N34" s="147">
        <f t="shared" si="12"/>
        <v>35754.3</v>
      </c>
    </row>
    <row r="35" spans="1:14" s="104" customFormat="1" ht="141.75">
      <c r="A35" s="115" t="s">
        <v>643</v>
      </c>
      <c r="B35" s="102" t="s">
        <v>562</v>
      </c>
      <c r="C35" s="102" t="s">
        <v>667</v>
      </c>
      <c r="D35" s="108" t="s">
        <v>1021</v>
      </c>
      <c r="E35" s="108" t="s">
        <v>970</v>
      </c>
      <c r="F35" s="110">
        <f>SUM(G35:H35)</f>
        <v>44999.4</v>
      </c>
      <c r="G35" s="117"/>
      <c r="H35" s="110">
        <v>44999.4</v>
      </c>
      <c r="I35" s="110">
        <f>SUM(J35:K35)</f>
        <v>36525.9</v>
      </c>
      <c r="J35" s="117"/>
      <c r="K35" s="117">
        <v>36525.9</v>
      </c>
      <c r="L35" s="110">
        <f>SUM(M35:N35)</f>
        <v>35754.3</v>
      </c>
      <c r="M35" s="151"/>
      <c r="N35" s="117">
        <v>35754.3</v>
      </c>
    </row>
    <row r="36" spans="1:14" s="104" customFormat="1" ht="157.5">
      <c r="A36" s="118" t="s">
        <v>29</v>
      </c>
      <c r="B36" s="116" t="s">
        <v>563</v>
      </c>
      <c r="C36" s="102" t="s">
        <v>667</v>
      </c>
      <c r="D36" s="108" t="s">
        <v>1021</v>
      </c>
      <c r="E36" s="108" t="s">
        <v>970</v>
      </c>
      <c r="F36" s="110">
        <f>SUM(G36:H36)</f>
        <v>42105</v>
      </c>
      <c r="G36" s="110">
        <v>42105</v>
      </c>
      <c r="H36" s="110"/>
      <c r="I36" s="110">
        <f>SUM(J36:K36)</f>
        <v>51739</v>
      </c>
      <c r="J36" s="110">
        <v>51739</v>
      </c>
      <c r="K36" s="110">
        <v>0</v>
      </c>
      <c r="L36" s="110">
        <f>SUM(M36:N36)</f>
        <v>58161</v>
      </c>
      <c r="M36" s="110">
        <v>58161</v>
      </c>
      <c r="N36" s="110">
        <v>0</v>
      </c>
    </row>
    <row r="37" spans="1:14" s="104" customFormat="1" ht="63">
      <c r="A37" s="118" t="s">
        <v>335</v>
      </c>
      <c r="B37" s="114" t="s">
        <v>933</v>
      </c>
      <c r="C37" s="102"/>
      <c r="D37" s="102"/>
      <c r="E37" s="102"/>
      <c r="F37" s="110">
        <f aca="true" t="shared" si="13" ref="F37:N37">F38</f>
        <v>3995</v>
      </c>
      <c r="G37" s="110">
        <f t="shared" si="13"/>
        <v>3995</v>
      </c>
      <c r="H37" s="110">
        <f t="shared" si="13"/>
        <v>0</v>
      </c>
      <c r="I37" s="110">
        <f t="shared" si="13"/>
        <v>3995</v>
      </c>
      <c r="J37" s="110">
        <f t="shared" si="13"/>
        <v>3995</v>
      </c>
      <c r="K37" s="110">
        <f t="shared" si="13"/>
        <v>0</v>
      </c>
      <c r="L37" s="110">
        <f t="shared" si="13"/>
        <v>3995</v>
      </c>
      <c r="M37" s="150">
        <f t="shared" si="13"/>
        <v>3995</v>
      </c>
      <c r="N37" s="110">
        <f t="shared" si="13"/>
        <v>0</v>
      </c>
    </row>
    <row r="38" spans="1:14" s="104" customFormat="1" ht="141.75">
      <c r="A38" s="111" t="s">
        <v>357</v>
      </c>
      <c r="B38" s="116" t="s">
        <v>577</v>
      </c>
      <c r="C38" s="102" t="s">
        <v>671</v>
      </c>
      <c r="D38" s="102" t="s">
        <v>673</v>
      </c>
      <c r="E38" s="108" t="s">
        <v>971</v>
      </c>
      <c r="F38" s="110">
        <f>SUM(G38:H38)</f>
        <v>3995</v>
      </c>
      <c r="G38" s="117">
        <v>3995</v>
      </c>
      <c r="H38" s="117"/>
      <c r="I38" s="110">
        <f>SUM(J38:K38)</f>
        <v>3995</v>
      </c>
      <c r="J38" s="117">
        <v>3995</v>
      </c>
      <c r="K38" s="117"/>
      <c r="L38" s="110">
        <f>SUM(M38:N38)</f>
        <v>3995</v>
      </c>
      <c r="M38" s="151">
        <v>3995</v>
      </c>
      <c r="N38" s="117"/>
    </row>
    <row r="39" spans="1:14" s="104" customFormat="1" ht="47.25">
      <c r="A39" s="106" t="s">
        <v>727</v>
      </c>
      <c r="B39" s="114" t="s">
        <v>728</v>
      </c>
      <c r="C39" s="102"/>
      <c r="D39" s="102"/>
      <c r="E39" s="102"/>
      <c r="F39" s="110">
        <f>SUM(F40:F41)</f>
        <v>13541</v>
      </c>
      <c r="G39" s="110">
        <f aca="true" t="shared" si="14" ref="G39:N39">SUM(G40:G41)</f>
        <v>12086</v>
      </c>
      <c r="H39" s="110">
        <f t="shared" si="14"/>
        <v>1455</v>
      </c>
      <c r="I39" s="110">
        <f t="shared" si="14"/>
        <v>418</v>
      </c>
      <c r="J39" s="110">
        <f t="shared" si="14"/>
        <v>0</v>
      </c>
      <c r="K39" s="110">
        <f t="shared" si="14"/>
        <v>418</v>
      </c>
      <c r="L39" s="110">
        <f t="shared" si="14"/>
        <v>0</v>
      </c>
      <c r="M39" s="150">
        <f t="shared" si="14"/>
        <v>0</v>
      </c>
      <c r="N39" s="110">
        <f t="shared" si="14"/>
        <v>0</v>
      </c>
    </row>
    <row r="40" spans="1:14" s="104" customFormat="1" ht="78.75">
      <c r="A40" s="106" t="s">
        <v>966</v>
      </c>
      <c r="B40" s="116" t="s">
        <v>729</v>
      </c>
      <c r="C40" s="102" t="s">
        <v>940</v>
      </c>
      <c r="D40" s="102" t="s">
        <v>1021</v>
      </c>
      <c r="E40" s="102" t="s">
        <v>970</v>
      </c>
      <c r="F40" s="110">
        <f>SUM(G40:H40)</f>
        <v>1455</v>
      </c>
      <c r="G40" s="117"/>
      <c r="H40" s="117">
        <v>1455</v>
      </c>
      <c r="I40" s="110">
        <f>SUM(J40:K40)</f>
        <v>418</v>
      </c>
      <c r="J40" s="117">
        <v>0</v>
      </c>
      <c r="K40" s="117">
        <v>418</v>
      </c>
      <c r="L40" s="110">
        <f>SUM(M40:N40)</f>
        <v>0</v>
      </c>
      <c r="M40" s="151"/>
      <c r="N40" s="117"/>
    </row>
    <row r="41" spans="1:14" s="104" customFormat="1" ht="78.75">
      <c r="A41" s="106" t="s">
        <v>475</v>
      </c>
      <c r="B41" s="116" t="s">
        <v>730</v>
      </c>
      <c r="C41" s="102" t="s">
        <v>940</v>
      </c>
      <c r="D41" s="102" t="s">
        <v>1021</v>
      </c>
      <c r="E41" s="102" t="s">
        <v>970</v>
      </c>
      <c r="F41" s="110">
        <f>SUM(G41:H41)</f>
        <v>12086</v>
      </c>
      <c r="G41" s="117">
        <v>12086</v>
      </c>
      <c r="H41" s="117"/>
      <c r="I41" s="110">
        <f>SUM(J41:K41)</f>
        <v>0</v>
      </c>
      <c r="J41" s="117">
        <v>0</v>
      </c>
      <c r="K41" s="117"/>
      <c r="L41" s="110">
        <f>SUM(M41:N41)</f>
        <v>0</v>
      </c>
      <c r="M41" s="151"/>
      <c r="N41" s="117"/>
    </row>
    <row r="42" spans="1:14" s="119" customFormat="1" ht="78.75">
      <c r="A42" s="98" t="s">
        <v>237</v>
      </c>
      <c r="B42" s="131" t="s">
        <v>644</v>
      </c>
      <c r="C42" s="105"/>
      <c r="D42" s="105"/>
      <c r="E42" s="105"/>
      <c r="F42" s="103">
        <f aca="true" t="shared" si="15" ref="F42:N42">SUM(F43,F47,F50)</f>
        <v>255048.4</v>
      </c>
      <c r="G42" s="103">
        <f t="shared" si="15"/>
        <v>175600</v>
      </c>
      <c r="H42" s="103">
        <f t="shared" si="15"/>
        <v>79448.4</v>
      </c>
      <c r="I42" s="103">
        <f t="shared" si="15"/>
        <v>336467.69999999995</v>
      </c>
      <c r="J42" s="103">
        <f t="shared" si="15"/>
        <v>273234</v>
      </c>
      <c r="K42" s="103">
        <f t="shared" si="15"/>
        <v>63233.700000000004</v>
      </c>
      <c r="L42" s="103">
        <f t="shared" si="15"/>
        <v>232945.7</v>
      </c>
      <c r="M42" s="177">
        <f t="shared" si="15"/>
        <v>191030</v>
      </c>
      <c r="N42" s="103">
        <f t="shared" si="15"/>
        <v>41915.7</v>
      </c>
    </row>
    <row r="43" spans="1:14" s="119" customFormat="1" ht="31.5">
      <c r="A43" s="111" t="s">
        <v>656</v>
      </c>
      <c r="B43" s="125" t="s">
        <v>31</v>
      </c>
      <c r="C43" s="105"/>
      <c r="D43" s="105"/>
      <c r="E43" s="105"/>
      <c r="F43" s="110">
        <f aca="true" t="shared" si="16" ref="F43:N43">SUM(F44:F46)</f>
        <v>221385.6</v>
      </c>
      <c r="G43" s="110">
        <f t="shared" si="16"/>
        <v>148335</v>
      </c>
      <c r="H43" s="110">
        <f t="shared" si="16"/>
        <v>73050.6</v>
      </c>
      <c r="I43" s="110">
        <f t="shared" si="16"/>
        <v>220097.8</v>
      </c>
      <c r="J43" s="110">
        <f t="shared" si="16"/>
        <v>170671</v>
      </c>
      <c r="K43" s="110">
        <f t="shared" si="16"/>
        <v>49426.8</v>
      </c>
      <c r="L43" s="110">
        <f t="shared" si="16"/>
        <v>230853.7</v>
      </c>
      <c r="M43" s="150">
        <f t="shared" si="16"/>
        <v>189353</v>
      </c>
      <c r="N43" s="110">
        <f t="shared" si="16"/>
        <v>41500.7</v>
      </c>
    </row>
    <row r="44" spans="1:14" s="104" customFormat="1" ht="94.5">
      <c r="A44" s="111" t="s">
        <v>358</v>
      </c>
      <c r="B44" s="113" t="s">
        <v>564</v>
      </c>
      <c r="C44" s="102" t="s">
        <v>667</v>
      </c>
      <c r="D44" s="108" t="s">
        <v>1021</v>
      </c>
      <c r="E44" s="108" t="s">
        <v>979</v>
      </c>
      <c r="F44" s="110">
        <f>SUM(G44:H44)</f>
        <v>73050.6</v>
      </c>
      <c r="G44" s="117"/>
      <c r="H44" s="117">
        <v>73050.6</v>
      </c>
      <c r="I44" s="110">
        <f>SUM(J44:K44)</f>
        <v>49426.8</v>
      </c>
      <c r="J44" s="117"/>
      <c r="K44" s="117">
        <v>49426.8</v>
      </c>
      <c r="L44" s="110">
        <f>SUM(M44:N44)</f>
        <v>41500.7</v>
      </c>
      <c r="M44" s="151"/>
      <c r="N44" s="117">
        <v>41500.7</v>
      </c>
    </row>
    <row r="45" spans="1:14" s="104" customFormat="1" ht="94.5">
      <c r="A45" s="111" t="s">
        <v>647</v>
      </c>
      <c r="B45" s="116" t="s">
        <v>565</v>
      </c>
      <c r="C45" s="102" t="s">
        <v>667</v>
      </c>
      <c r="D45" s="108" t="s">
        <v>1021</v>
      </c>
      <c r="E45" s="108" t="s">
        <v>979</v>
      </c>
      <c r="F45" s="110">
        <f>SUM(G45:H45)</f>
        <v>147024</v>
      </c>
      <c r="G45" s="110">
        <v>147024</v>
      </c>
      <c r="H45" s="110">
        <v>0</v>
      </c>
      <c r="I45" s="110">
        <f>SUM(J45:K45)</f>
        <v>169360</v>
      </c>
      <c r="J45" s="110">
        <v>169360</v>
      </c>
      <c r="K45" s="110">
        <v>0</v>
      </c>
      <c r="L45" s="110">
        <f>SUM(M45:N45)</f>
        <v>188042</v>
      </c>
      <c r="M45" s="110">
        <v>188042</v>
      </c>
      <c r="N45" s="110">
        <v>0</v>
      </c>
    </row>
    <row r="46" spans="1:14" s="104" customFormat="1" ht="141.75">
      <c r="A46" s="111" t="s">
        <v>648</v>
      </c>
      <c r="B46" s="116" t="s">
        <v>566</v>
      </c>
      <c r="C46" s="102" t="s">
        <v>667</v>
      </c>
      <c r="D46" s="108" t="s">
        <v>1021</v>
      </c>
      <c r="E46" s="108" t="s">
        <v>979</v>
      </c>
      <c r="F46" s="110">
        <f>SUM(G46:H46)</f>
        <v>1311</v>
      </c>
      <c r="G46" s="117">
        <v>1311</v>
      </c>
      <c r="H46" s="117"/>
      <c r="I46" s="110">
        <f>SUM(J46:K46)</f>
        <v>1311</v>
      </c>
      <c r="J46" s="117">
        <v>1311</v>
      </c>
      <c r="K46" s="117"/>
      <c r="L46" s="110">
        <f>SUM(M46:N46)</f>
        <v>1311</v>
      </c>
      <c r="M46" s="151">
        <v>1311</v>
      </c>
      <c r="N46" s="117"/>
    </row>
    <row r="47" spans="1:14" s="104" customFormat="1" ht="31.5">
      <c r="A47" s="118" t="s">
        <v>920</v>
      </c>
      <c r="B47" s="109" t="s">
        <v>919</v>
      </c>
      <c r="C47" s="102"/>
      <c r="D47" s="102"/>
      <c r="E47" s="102"/>
      <c r="F47" s="110">
        <f aca="true" t="shared" si="17" ref="F47:N47">SUM(F48:F49)</f>
        <v>1988.4</v>
      </c>
      <c r="G47" s="110">
        <f t="shared" si="17"/>
        <v>265</v>
      </c>
      <c r="H47" s="110">
        <f t="shared" si="17"/>
        <v>1723.4</v>
      </c>
      <c r="I47" s="110">
        <f t="shared" si="17"/>
        <v>535</v>
      </c>
      <c r="J47" s="110">
        <f t="shared" si="17"/>
        <v>275</v>
      </c>
      <c r="K47" s="110">
        <f t="shared" si="17"/>
        <v>260</v>
      </c>
      <c r="L47" s="110">
        <f t="shared" si="17"/>
        <v>546</v>
      </c>
      <c r="M47" s="110">
        <f t="shared" si="17"/>
        <v>286</v>
      </c>
      <c r="N47" s="110">
        <f t="shared" si="17"/>
        <v>260</v>
      </c>
    </row>
    <row r="48" spans="1:14" s="104" customFormat="1" ht="78.75">
      <c r="A48" s="115" t="s">
        <v>646</v>
      </c>
      <c r="B48" s="116" t="s">
        <v>570</v>
      </c>
      <c r="C48" s="102" t="s">
        <v>667</v>
      </c>
      <c r="D48" s="108" t="s">
        <v>1021</v>
      </c>
      <c r="E48" s="108" t="s">
        <v>1021</v>
      </c>
      <c r="F48" s="110">
        <f>SUM(G48:H48)</f>
        <v>1723.4</v>
      </c>
      <c r="G48" s="117"/>
      <c r="H48" s="117">
        <v>1723.4</v>
      </c>
      <c r="I48" s="110">
        <f>SUM(J48:K48)</f>
        <v>260</v>
      </c>
      <c r="J48" s="110"/>
      <c r="K48" s="110">
        <v>260</v>
      </c>
      <c r="L48" s="110">
        <f>SUM(M48:N48)</f>
        <v>260</v>
      </c>
      <c r="M48" s="150"/>
      <c r="N48" s="110">
        <v>260</v>
      </c>
    </row>
    <row r="49" spans="1:14" s="104" customFormat="1" ht="78.75">
      <c r="A49" s="115" t="s">
        <v>646</v>
      </c>
      <c r="B49" s="116" t="s">
        <v>571</v>
      </c>
      <c r="C49" s="102" t="s">
        <v>667</v>
      </c>
      <c r="D49" s="108" t="s">
        <v>1021</v>
      </c>
      <c r="E49" s="108" t="s">
        <v>1021</v>
      </c>
      <c r="F49" s="110">
        <f>SUM(G49:H49)</f>
        <v>265</v>
      </c>
      <c r="G49" s="117">
        <v>265</v>
      </c>
      <c r="H49" s="117"/>
      <c r="I49" s="110">
        <f>SUM(J49:K49)</f>
        <v>275</v>
      </c>
      <c r="J49" s="117">
        <v>275</v>
      </c>
      <c r="K49" s="117"/>
      <c r="L49" s="110">
        <f>SUM(M49:N49)</f>
        <v>286</v>
      </c>
      <c r="M49" s="151">
        <v>286</v>
      </c>
      <c r="N49" s="117"/>
    </row>
    <row r="50" spans="1:14" s="104" customFormat="1" ht="47.25">
      <c r="A50" s="106" t="s">
        <v>680</v>
      </c>
      <c r="B50" s="109" t="s">
        <v>681</v>
      </c>
      <c r="C50" s="102"/>
      <c r="D50" s="108"/>
      <c r="E50" s="108"/>
      <c r="F50" s="110">
        <f aca="true" t="shared" si="18" ref="F50:N50">SUM(F51:F52)</f>
        <v>31674.4</v>
      </c>
      <c r="G50" s="110">
        <f t="shared" si="18"/>
        <v>27000</v>
      </c>
      <c r="H50" s="110">
        <f t="shared" si="18"/>
        <v>4674.4</v>
      </c>
      <c r="I50" s="110">
        <f t="shared" si="18"/>
        <v>115834.9</v>
      </c>
      <c r="J50" s="110">
        <f t="shared" si="18"/>
        <v>102288</v>
      </c>
      <c r="K50" s="110">
        <f t="shared" si="18"/>
        <v>13546.9</v>
      </c>
      <c r="L50" s="110">
        <f t="shared" si="18"/>
        <v>1546</v>
      </c>
      <c r="M50" s="150">
        <f t="shared" si="18"/>
        <v>1391</v>
      </c>
      <c r="N50" s="110">
        <f t="shared" si="18"/>
        <v>155</v>
      </c>
    </row>
    <row r="51" spans="1:14" s="104" customFormat="1" ht="94.5">
      <c r="A51" s="183" t="s">
        <v>32</v>
      </c>
      <c r="B51" s="113" t="s">
        <v>540</v>
      </c>
      <c r="C51" s="102" t="s">
        <v>940</v>
      </c>
      <c r="D51" s="102" t="s">
        <v>1021</v>
      </c>
      <c r="E51" s="102" t="s">
        <v>979</v>
      </c>
      <c r="F51" s="110">
        <f>SUM(G51:H51)</f>
        <v>4674.4</v>
      </c>
      <c r="G51" s="110"/>
      <c r="H51" s="110">
        <v>4674.4</v>
      </c>
      <c r="I51" s="110">
        <f>SUM(J51:K51)</f>
        <v>13546.9</v>
      </c>
      <c r="J51" s="110"/>
      <c r="K51" s="110">
        <v>13546.9</v>
      </c>
      <c r="L51" s="110">
        <f>SUM(M51:N51)</f>
        <v>155</v>
      </c>
      <c r="M51" s="110"/>
      <c r="N51" s="110">
        <v>155</v>
      </c>
    </row>
    <row r="52" spans="1:14" s="104" customFormat="1" ht="78.75">
      <c r="A52" s="106" t="s">
        <v>475</v>
      </c>
      <c r="B52" s="102" t="s">
        <v>464</v>
      </c>
      <c r="C52" s="102" t="s">
        <v>940</v>
      </c>
      <c r="D52" s="102" t="s">
        <v>1021</v>
      </c>
      <c r="E52" s="102" t="s">
        <v>979</v>
      </c>
      <c r="F52" s="110">
        <f>SUM(G52:H52)</f>
        <v>27000</v>
      </c>
      <c r="G52" s="110">
        <v>27000</v>
      </c>
      <c r="H52" s="110"/>
      <c r="I52" s="110">
        <f>SUM(J52:K52)</f>
        <v>102288</v>
      </c>
      <c r="J52" s="110">
        <v>102288</v>
      </c>
      <c r="K52" s="110"/>
      <c r="L52" s="110">
        <f>SUM(M52:N52)</f>
        <v>1391</v>
      </c>
      <c r="M52" s="110">
        <v>1391</v>
      </c>
      <c r="N52" s="110"/>
    </row>
    <row r="53" spans="1:14" s="119" customFormat="1" ht="94.5">
      <c r="A53" s="184" t="s">
        <v>207</v>
      </c>
      <c r="B53" s="146" t="s">
        <v>649</v>
      </c>
      <c r="C53" s="146"/>
      <c r="D53" s="146"/>
      <c r="E53" s="146"/>
      <c r="F53" s="145">
        <f>SUM(F54,F56,F58,F63,F60)</f>
        <v>50526</v>
      </c>
      <c r="G53" s="145">
        <f aca="true" t="shared" si="19" ref="G53:N53">SUM(G54,G56,G58,G63,G60)</f>
        <v>16006</v>
      </c>
      <c r="H53" s="145">
        <f t="shared" si="19"/>
        <v>34520</v>
      </c>
      <c r="I53" s="145">
        <f t="shared" si="19"/>
        <v>27033.3</v>
      </c>
      <c r="J53" s="145">
        <f t="shared" si="19"/>
        <v>0</v>
      </c>
      <c r="K53" s="145">
        <f t="shared" si="19"/>
        <v>27033.3</v>
      </c>
      <c r="L53" s="145">
        <f t="shared" si="19"/>
        <v>29988.4</v>
      </c>
      <c r="M53" s="145">
        <f t="shared" si="19"/>
        <v>7.4</v>
      </c>
      <c r="N53" s="145">
        <f t="shared" si="19"/>
        <v>29981</v>
      </c>
    </row>
    <row r="54" spans="1:14" s="119" customFormat="1" ht="63">
      <c r="A54" s="111" t="s">
        <v>659</v>
      </c>
      <c r="B54" s="109" t="s">
        <v>658</v>
      </c>
      <c r="C54" s="146"/>
      <c r="D54" s="146"/>
      <c r="E54" s="146"/>
      <c r="F54" s="147">
        <f aca="true" t="shared" si="20" ref="F54:N54">F55</f>
        <v>30616.9</v>
      </c>
      <c r="G54" s="147">
        <f t="shared" si="20"/>
        <v>0</v>
      </c>
      <c r="H54" s="147">
        <f>H55</f>
        <v>30616.9</v>
      </c>
      <c r="I54" s="147">
        <f t="shared" si="20"/>
        <v>27033.3</v>
      </c>
      <c r="J54" s="147">
        <f t="shared" si="20"/>
        <v>0</v>
      </c>
      <c r="K54" s="147">
        <f t="shared" si="20"/>
        <v>27033.3</v>
      </c>
      <c r="L54" s="147">
        <f t="shared" si="20"/>
        <v>29981</v>
      </c>
      <c r="M54" s="182">
        <f t="shared" si="20"/>
        <v>0</v>
      </c>
      <c r="N54" s="147">
        <f t="shared" si="20"/>
        <v>29981</v>
      </c>
    </row>
    <row r="55" spans="1:14" s="104" customFormat="1" ht="110.25">
      <c r="A55" s="111" t="s">
        <v>650</v>
      </c>
      <c r="B55" s="102" t="s">
        <v>567</v>
      </c>
      <c r="C55" s="102">
        <v>600</v>
      </c>
      <c r="D55" s="108" t="s">
        <v>1021</v>
      </c>
      <c r="E55" s="108" t="s">
        <v>780</v>
      </c>
      <c r="F55" s="110">
        <f>SUM(G55:H55)</f>
        <v>30616.9</v>
      </c>
      <c r="G55" s="110">
        <v>0</v>
      </c>
      <c r="H55" s="110">
        <v>30616.9</v>
      </c>
      <c r="I55" s="110">
        <f>SUM(J55:K55)</f>
        <v>27033.3</v>
      </c>
      <c r="J55" s="110">
        <v>0</v>
      </c>
      <c r="K55" s="110">
        <v>27033.3</v>
      </c>
      <c r="L55" s="110">
        <f>SUM(M55:N55)</f>
        <v>29981</v>
      </c>
      <c r="M55" s="110">
        <v>0</v>
      </c>
      <c r="N55" s="110">
        <v>29981</v>
      </c>
    </row>
    <row r="56" spans="1:14" s="104" customFormat="1" ht="31.5">
      <c r="A56" s="118" t="s">
        <v>302</v>
      </c>
      <c r="B56" s="109" t="s">
        <v>286</v>
      </c>
      <c r="C56" s="102"/>
      <c r="D56" s="108"/>
      <c r="E56" s="108"/>
      <c r="F56" s="110">
        <f>F57</f>
        <v>0</v>
      </c>
      <c r="G56" s="110">
        <f aca="true" t="shared" si="21" ref="G56:N56">G57</f>
        <v>0</v>
      </c>
      <c r="H56" s="110">
        <f t="shared" si="21"/>
        <v>0</v>
      </c>
      <c r="I56" s="110">
        <f t="shared" si="21"/>
        <v>0</v>
      </c>
      <c r="J56" s="110">
        <f t="shared" si="21"/>
        <v>0</v>
      </c>
      <c r="K56" s="110">
        <f t="shared" si="21"/>
        <v>0</v>
      </c>
      <c r="L56" s="110">
        <f t="shared" si="21"/>
        <v>7.4</v>
      </c>
      <c r="M56" s="110">
        <f t="shared" si="21"/>
        <v>7.4</v>
      </c>
      <c r="N56" s="110">
        <f t="shared" si="21"/>
        <v>0</v>
      </c>
    </row>
    <row r="57" spans="1:14" s="104" customFormat="1" ht="157.5">
      <c r="A57" s="118" t="s">
        <v>276</v>
      </c>
      <c r="B57" s="102" t="s">
        <v>287</v>
      </c>
      <c r="C57" s="102" t="s">
        <v>667</v>
      </c>
      <c r="D57" s="102" t="s">
        <v>1021</v>
      </c>
      <c r="E57" s="102" t="s">
        <v>780</v>
      </c>
      <c r="F57" s="110">
        <f>SUM(G57:H57)</f>
        <v>0</v>
      </c>
      <c r="G57" s="110"/>
      <c r="H57" s="110"/>
      <c r="I57" s="110">
        <f>SUM(J57:K57)</f>
        <v>0</v>
      </c>
      <c r="J57" s="110">
        <v>0</v>
      </c>
      <c r="K57" s="110"/>
      <c r="L57" s="110">
        <f>SUM(M57:N57)</f>
        <v>7.4</v>
      </c>
      <c r="M57" s="110">
        <v>7.4</v>
      </c>
      <c r="N57" s="110"/>
    </row>
    <row r="58" spans="1:14" s="104" customFormat="1" ht="31.5">
      <c r="A58" s="106" t="s">
        <v>382</v>
      </c>
      <c r="B58" s="109" t="s">
        <v>380</v>
      </c>
      <c r="C58" s="102"/>
      <c r="D58" s="108"/>
      <c r="E58" s="108"/>
      <c r="F58" s="110">
        <f>F59</f>
        <v>840</v>
      </c>
      <c r="G58" s="110">
        <f aca="true" t="shared" si="22" ref="G58:N58">G59</f>
        <v>0</v>
      </c>
      <c r="H58" s="110">
        <f t="shared" si="22"/>
        <v>840</v>
      </c>
      <c r="I58" s="110">
        <f t="shared" si="22"/>
        <v>0</v>
      </c>
      <c r="J58" s="110">
        <f t="shared" si="22"/>
        <v>0</v>
      </c>
      <c r="K58" s="110">
        <f t="shared" si="22"/>
        <v>0</v>
      </c>
      <c r="L58" s="110">
        <f t="shared" si="22"/>
        <v>0</v>
      </c>
      <c r="M58" s="110">
        <f t="shared" si="22"/>
        <v>0</v>
      </c>
      <c r="N58" s="110">
        <f t="shared" si="22"/>
        <v>0</v>
      </c>
    </row>
    <row r="59" spans="1:14" s="104" customFormat="1" ht="31.5">
      <c r="A59" s="106" t="s">
        <v>383</v>
      </c>
      <c r="B59" s="102" t="s">
        <v>381</v>
      </c>
      <c r="C59" s="102" t="s">
        <v>667</v>
      </c>
      <c r="D59" s="108" t="s">
        <v>1021</v>
      </c>
      <c r="E59" s="108" t="s">
        <v>1021</v>
      </c>
      <c r="F59" s="110">
        <f>SUM(G59:H59)</f>
        <v>840</v>
      </c>
      <c r="G59" s="117"/>
      <c r="H59" s="117">
        <v>840</v>
      </c>
      <c r="I59" s="110">
        <f>SUM(J59:K59)</f>
        <v>0</v>
      </c>
      <c r="J59" s="117"/>
      <c r="K59" s="117">
        <v>0</v>
      </c>
      <c r="L59" s="110">
        <f>SUM(M59:N59)</f>
        <v>0</v>
      </c>
      <c r="M59" s="117"/>
      <c r="N59" s="117">
        <v>0</v>
      </c>
    </row>
    <row r="60" spans="1:14" s="104" customFormat="1" ht="47.25">
      <c r="A60" s="106" t="s">
        <v>87</v>
      </c>
      <c r="B60" s="109" t="s">
        <v>84</v>
      </c>
      <c r="C60" s="102"/>
      <c r="D60" s="108"/>
      <c r="E60" s="108"/>
      <c r="F60" s="110">
        <f>SUM(F61:F62)</f>
        <v>18214</v>
      </c>
      <c r="G60" s="110">
        <f aca="true" t="shared" si="23" ref="G60:N60">SUM(G61:G62)</f>
        <v>16006</v>
      </c>
      <c r="H60" s="110">
        <f t="shared" si="23"/>
        <v>2208</v>
      </c>
      <c r="I60" s="110">
        <f t="shared" si="23"/>
        <v>0</v>
      </c>
      <c r="J60" s="110">
        <f t="shared" si="23"/>
        <v>0</v>
      </c>
      <c r="K60" s="110">
        <f t="shared" si="23"/>
        <v>0</v>
      </c>
      <c r="L60" s="110">
        <f t="shared" si="23"/>
        <v>0</v>
      </c>
      <c r="M60" s="110">
        <f t="shared" si="23"/>
        <v>0</v>
      </c>
      <c r="N60" s="110">
        <f t="shared" si="23"/>
        <v>0</v>
      </c>
    </row>
    <row r="61" spans="1:14" s="104" customFormat="1" ht="78.75">
      <c r="A61" s="106" t="s">
        <v>966</v>
      </c>
      <c r="B61" s="102" t="s">
        <v>352</v>
      </c>
      <c r="C61" s="102" t="s">
        <v>940</v>
      </c>
      <c r="D61" s="108" t="s">
        <v>1021</v>
      </c>
      <c r="E61" s="108" t="s">
        <v>780</v>
      </c>
      <c r="F61" s="147">
        <f>SUM(G61:H61)</f>
        <v>2208</v>
      </c>
      <c r="G61" s="147"/>
      <c r="H61" s="147">
        <v>2208</v>
      </c>
      <c r="I61" s="147">
        <f>SUM(J61:K61)</f>
        <v>0</v>
      </c>
      <c r="J61" s="147"/>
      <c r="K61" s="147"/>
      <c r="L61" s="147">
        <f>SUM(M61:N61)</f>
        <v>0</v>
      </c>
      <c r="M61" s="147"/>
      <c r="N61" s="147"/>
    </row>
    <row r="62" spans="1:14" s="104" customFormat="1" ht="78.75">
      <c r="A62" s="111" t="s">
        <v>475</v>
      </c>
      <c r="B62" s="108" t="s">
        <v>90</v>
      </c>
      <c r="C62" s="102" t="s">
        <v>940</v>
      </c>
      <c r="D62" s="108" t="s">
        <v>1021</v>
      </c>
      <c r="E62" s="108" t="s">
        <v>780</v>
      </c>
      <c r="F62" s="110">
        <f>SUM(G62:H62)</f>
        <v>16006</v>
      </c>
      <c r="G62" s="110">
        <v>16006</v>
      </c>
      <c r="H62" s="110"/>
      <c r="I62" s="110">
        <f>SUM(J62:K62)</f>
        <v>0</v>
      </c>
      <c r="J62" s="110"/>
      <c r="K62" s="110"/>
      <c r="L62" s="110">
        <f>SUM(M62:N62)</f>
        <v>0</v>
      </c>
      <c r="M62" s="110"/>
      <c r="N62" s="110"/>
    </row>
    <row r="63" spans="1:14" s="104" customFormat="1" ht="47.25">
      <c r="A63" s="111" t="s">
        <v>662</v>
      </c>
      <c r="B63" s="109" t="s">
        <v>660</v>
      </c>
      <c r="C63" s="102"/>
      <c r="D63" s="108"/>
      <c r="E63" s="108"/>
      <c r="F63" s="110">
        <f aca="true" t="shared" si="24" ref="F63:N63">F64</f>
        <v>855.1</v>
      </c>
      <c r="G63" s="110">
        <f t="shared" si="24"/>
        <v>0</v>
      </c>
      <c r="H63" s="110">
        <f t="shared" si="24"/>
        <v>855.1</v>
      </c>
      <c r="I63" s="110">
        <f t="shared" si="24"/>
        <v>0</v>
      </c>
      <c r="J63" s="110">
        <f t="shared" si="24"/>
        <v>0</v>
      </c>
      <c r="K63" s="110">
        <f t="shared" si="24"/>
        <v>0</v>
      </c>
      <c r="L63" s="110">
        <f t="shared" si="24"/>
        <v>0</v>
      </c>
      <c r="M63" s="150">
        <f t="shared" si="24"/>
        <v>0</v>
      </c>
      <c r="N63" s="110">
        <f t="shared" si="24"/>
        <v>0</v>
      </c>
    </row>
    <row r="64" spans="1:14" s="104" customFormat="1" ht="63">
      <c r="A64" s="111" t="s">
        <v>772</v>
      </c>
      <c r="B64" s="102" t="s">
        <v>568</v>
      </c>
      <c r="C64" s="102" t="s">
        <v>667</v>
      </c>
      <c r="D64" s="108" t="s">
        <v>1021</v>
      </c>
      <c r="E64" s="108" t="s">
        <v>780</v>
      </c>
      <c r="F64" s="110">
        <f>SUM(G64:H64)</f>
        <v>855.1</v>
      </c>
      <c r="G64" s="117"/>
      <c r="H64" s="117">
        <v>855.1</v>
      </c>
      <c r="I64" s="110">
        <f>SUM(J64:K64)</f>
        <v>0</v>
      </c>
      <c r="J64" s="117"/>
      <c r="K64" s="117"/>
      <c r="L64" s="110">
        <f>SUM(M64:N64)</f>
        <v>0</v>
      </c>
      <c r="M64" s="151"/>
      <c r="N64" s="117"/>
    </row>
    <row r="65" spans="1:14" s="104" customFormat="1" ht="94.5">
      <c r="A65" s="98" t="s">
        <v>229</v>
      </c>
      <c r="B65" s="105" t="s">
        <v>1003</v>
      </c>
      <c r="C65" s="102"/>
      <c r="D65" s="102"/>
      <c r="E65" s="102"/>
      <c r="F65" s="103">
        <f aca="true" t="shared" si="25" ref="F65:N66">F66</f>
        <v>143.6</v>
      </c>
      <c r="G65" s="103">
        <f t="shared" si="25"/>
        <v>143.6</v>
      </c>
      <c r="H65" s="103">
        <f t="shared" si="25"/>
        <v>0</v>
      </c>
      <c r="I65" s="103">
        <f t="shared" si="25"/>
        <v>93</v>
      </c>
      <c r="J65" s="103">
        <f t="shared" si="25"/>
        <v>93</v>
      </c>
      <c r="K65" s="103">
        <f t="shared" si="25"/>
        <v>0</v>
      </c>
      <c r="L65" s="103">
        <f t="shared" si="25"/>
        <v>93</v>
      </c>
      <c r="M65" s="177">
        <f t="shared" si="25"/>
        <v>93</v>
      </c>
      <c r="N65" s="103">
        <f t="shared" si="25"/>
        <v>0</v>
      </c>
    </row>
    <row r="66" spans="1:14" s="104" customFormat="1" ht="47.25">
      <c r="A66" s="111" t="s">
        <v>805</v>
      </c>
      <c r="B66" s="109" t="s">
        <v>806</v>
      </c>
      <c r="C66" s="102"/>
      <c r="D66" s="102"/>
      <c r="E66" s="102"/>
      <c r="F66" s="110">
        <f t="shared" si="25"/>
        <v>143.6</v>
      </c>
      <c r="G66" s="110">
        <f t="shared" si="25"/>
        <v>143.6</v>
      </c>
      <c r="H66" s="110">
        <f t="shared" si="25"/>
        <v>0</v>
      </c>
      <c r="I66" s="110">
        <f t="shared" si="25"/>
        <v>93</v>
      </c>
      <c r="J66" s="110">
        <f t="shared" si="25"/>
        <v>93</v>
      </c>
      <c r="K66" s="110">
        <f t="shared" si="25"/>
        <v>0</v>
      </c>
      <c r="L66" s="110">
        <f t="shared" si="25"/>
        <v>93</v>
      </c>
      <c r="M66" s="150">
        <f t="shared" si="25"/>
        <v>93</v>
      </c>
      <c r="N66" s="110">
        <f t="shared" si="25"/>
        <v>0</v>
      </c>
    </row>
    <row r="67" spans="1:14" s="104" customFormat="1" ht="110.25">
      <c r="A67" s="111" t="s">
        <v>808</v>
      </c>
      <c r="B67" s="102" t="s">
        <v>807</v>
      </c>
      <c r="C67" s="102" t="s">
        <v>667</v>
      </c>
      <c r="D67" s="108" t="s">
        <v>1021</v>
      </c>
      <c r="E67" s="108" t="s">
        <v>781</v>
      </c>
      <c r="F67" s="110">
        <f>SUM(G67:H67)</f>
        <v>143.6</v>
      </c>
      <c r="G67" s="117">
        <v>143.6</v>
      </c>
      <c r="H67" s="117"/>
      <c r="I67" s="110">
        <f>SUM(J67:K67)</f>
        <v>93</v>
      </c>
      <c r="J67" s="117">
        <v>93</v>
      </c>
      <c r="K67" s="117"/>
      <c r="L67" s="110">
        <f>SUM(M67:N67)</f>
        <v>93</v>
      </c>
      <c r="M67" s="151">
        <v>93</v>
      </c>
      <c r="N67" s="117"/>
    </row>
    <row r="68" spans="1:14" s="104" customFormat="1" ht="94.5">
      <c r="A68" s="98" t="s">
        <v>238</v>
      </c>
      <c r="B68" s="105" t="s">
        <v>651</v>
      </c>
      <c r="C68" s="105"/>
      <c r="D68" s="105"/>
      <c r="E68" s="105"/>
      <c r="F68" s="103">
        <f aca="true" t="shared" si="26" ref="F68:N68">SUM(F69,F71,F75,F78,F82)</f>
        <v>30123.200000000004</v>
      </c>
      <c r="G68" s="103">
        <f t="shared" si="26"/>
        <v>12588</v>
      </c>
      <c r="H68" s="103">
        <f t="shared" si="26"/>
        <v>17535.200000000004</v>
      </c>
      <c r="I68" s="103">
        <f t="shared" si="26"/>
        <v>33931</v>
      </c>
      <c r="J68" s="103">
        <f t="shared" si="26"/>
        <v>12975</v>
      </c>
      <c r="K68" s="103">
        <f t="shared" si="26"/>
        <v>20956</v>
      </c>
      <c r="L68" s="103">
        <f t="shared" si="26"/>
        <v>33574</v>
      </c>
      <c r="M68" s="177">
        <f t="shared" si="26"/>
        <v>13374</v>
      </c>
      <c r="N68" s="103">
        <f t="shared" si="26"/>
        <v>20200</v>
      </c>
    </row>
    <row r="69" spans="1:14" s="104" customFormat="1" ht="47.25">
      <c r="A69" s="111" t="s">
        <v>41</v>
      </c>
      <c r="B69" s="109" t="s">
        <v>981</v>
      </c>
      <c r="C69" s="105"/>
      <c r="D69" s="105"/>
      <c r="E69" s="105"/>
      <c r="F69" s="110">
        <f aca="true" t="shared" si="27" ref="F69:N69">F70</f>
        <v>2559.4</v>
      </c>
      <c r="G69" s="110">
        <f t="shared" si="27"/>
        <v>0</v>
      </c>
      <c r="H69" s="110">
        <f t="shared" si="27"/>
        <v>2559.4</v>
      </c>
      <c r="I69" s="110">
        <f t="shared" si="27"/>
        <v>3821</v>
      </c>
      <c r="J69" s="110">
        <f t="shared" si="27"/>
        <v>0</v>
      </c>
      <c r="K69" s="110">
        <f t="shared" si="27"/>
        <v>3821</v>
      </c>
      <c r="L69" s="110">
        <f t="shared" si="27"/>
        <v>3969</v>
      </c>
      <c r="M69" s="150">
        <f t="shared" si="27"/>
        <v>0</v>
      </c>
      <c r="N69" s="110">
        <f t="shared" si="27"/>
        <v>3969</v>
      </c>
    </row>
    <row r="70" spans="1:14" s="104" customFormat="1" ht="141.75">
      <c r="A70" s="115" t="s">
        <v>426</v>
      </c>
      <c r="B70" s="102" t="s">
        <v>572</v>
      </c>
      <c r="C70" s="102">
        <v>100</v>
      </c>
      <c r="D70" s="108" t="s">
        <v>1021</v>
      </c>
      <c r="E70" s="108" t="s">
        <v>781</v>
      </c>
      <c r="F70" s="110">
        <f>SUM(G70:H70)</f>
        <v>2559.4</v>
      </c>
      <c r="G70" s="117"/>
      <c r="H70" s="117">
        <v>2559.4</v>
      </c>
      <c r="I70" s="110">
        <f>SUM(J70:K70)</f>
        <v>3821</v>
      </c>
      <c r="J70" s="117"/>
      <c r="K70" s="117">
        <v>3821</v>
      </c>
      <c r="L70" s="110">
        <f>SUM(M70:N70)</f>
        <v>3969</v>
      </c>
      <c r="M70" s="151"/>
      <c r="N70" s="117">
        <v>3969</v>
      </c>
    </row>
    <row r="71" spans="1:14" s="104" customFormat="1" ht="94.5">
      <c r="A71" s="111" t="s">
        <v>37</v>
      </c>
      <c r="B71" s="109" t="s">
        <v>36</v>
      </c>
      <c r="C71" s="102"/>
      <c r="D71" s="102"/>
      <c r="E71" s="102"/>
      <c r="F71" s="110">
        <f aca="true" t="shared" si="28" ref="F71:N71">SUM(F72:F74)</f>
        <v>14111.7</v>
      </c>
      <c r="G71" s="110">
        <f t="shared" si="28"/>
        <v>0</v>
      </c>
      <c r="H71" s="110">
        <f t="shared" si="28"/>
        <v>14111.7</v>
      </c>
      <c r="I71" s="110">
        <f t="shared" si="28"/>
        <v>17102</v>
      </c>
      <c r="J71" s="110">
        <f t="shared" si="28"/>
        <v>0</v>
      </c>
      <c r="K71" s="110">
        <f t="shared" si="28"/>
        <v>17102</v>
      </c>
      <c r="L71" s="110">
        <f t="shared" si="28"/>
        <v>16198</v>
      </c>
      <c r="M71" s="150">
        <f t="shared" si="28"/>
        <v>0</v>
      </c>
      <c r="N71" s="110">
        <f t="shared" si="28"/>
        <v>16198</v>
      </c>
    </row>
    <row r="72" spans="1:14" s="104" customFormat="1" ht="173.25">
      <c r="A72" s="115" t="s">
        <v>428</v>
      </c>
      <c r="B72" s="102" t="s">
        <v>574</v>
      </c>
      <c r="C72" s="102">
        <v>100</v>
      </c>
      <c r="D72" s="124" t="s">
        <v>1021</v>
      </c>
      <c r="E72" s="124" t="s">
        <v>781</v>
      </c>
      <c r="F72" s="110">
        <f>SUM(G72:H72)</f>
        <v>9662.6</v>
      </c>
      <c r="G72" s="117"/>
      <c r="H72" s="117">
        <v>9662.6</v>
      </c>
      <c r="I72" s="110">
        <f>SUM(J72:K72)</f>
        <v>15602</v>
      </c>
      <c r="J72" s="117"/>
      <c r="K72" s="117">
        <v>15602</v>
      </c>
      <c r="L72" s="110">
        <f>SUM(M72:N72)</f>
        <v>15963</v>
      </c>
      <c r="M72" s="151"/>
      <c r="N72" s="117">
        <v>15963</v>
      </c>
    </row>
    <row r="73" spans="1:14" s="104" customFormat="1" ht="94.5">
      <c r="A73" s="115" t="s">
        <v>429</v>
      </c>
      <c r="B73" s="102" t="s">
        <v>574</v>
      </c>
      <c r="C73" s="102">
        <v>200</v>
      </c>
      <c r="D73" s="124" t="s">
        <v>1021</v>
      </c>
      <c r="E73" s="124" t="s">
        <v>781</v>
      </c>
      <c r="F73" s="110">
        <f>SUM(G73:H73)</f>
        <v>4438.9</v>
      </c>
      <c r="G73" s="117"/>
      <c r="H73" s="117">
        <v>4438.9</v>
      </c>
      <c r="I73" s="110">
        <f>SUM(J73:K73)</f>
        <v>1500</v>
      </c>
      <c r="J73" s="117"/>
      <c r="K73" s="117">
        <v>1500</v>
      </c>
      <c r="L73" s="110">
        <f>SUM(M73:N73)</f>
        <v>235</v>
      </c>
      <c r="M73" s="151"/>
      <c r="N73" s="117">
        <v>235</v>
      </c>
    </row>
    <row r="74" spans="1:14" s="104" customFormat="1" ht="78.75">
      <c r="A74" s="115" t="s">
        <v>430</v>
      </c>
      <c r="B74" s="102" t="s">
        <v>574</v>
      </c>
      <c r="C74" s="102">
        <v>800</v>
      </c>
      <c r="D74" s="124" t="s">
        <v>1021</v>
      </c>
      <c r="E74" s="124" t="s">
        <v>781</v>
      </c>
      <c r="F74" s="110">
        <f>SUM(G74:H74)</f>
        <v>10.2</v>
      </c>
      <c r="G74" s="117"/>
      <c r="H74" s="117">
        <v>10.2</v>
      </c>
      <c r="I74" s="110">
        <f>SUM(J74:K74)</f>
        <v>0</v>
      </c>
      <c r="J74" s="117"/>
      <c r="K74" s="117"/>
      <c r="L74" s="110">
        <f>SUM(M74:N74)</f>
        <v>0</v>
      </c>
      <c r="M74" s="151"/>
      <c r="N74" s="117"/>
    </row>
    <row r="75" spans="1:14" s="104" customFormat="1" ht="63">
      <c r="A75" s="118" t="s">
        <v>687</v>
      </c>
      <c r="B75" s="109" t="s">
        <v>664</v>
      </c>
      <c r="C75" s="102"/>
      <c r="D75" s="102"/>
      <c r="E75" s="102"/>
      <c r="F75" s="110">
        <f>SUM(F76:F77)</f>
        <v>168.4</v>
      </c>
      <c r="G75" s="110">
        <f aca="true" t="shared" si="29" ref="G75:N75">SUM(G76:G77)</f>
        <v>0</v>
      </c>
      <c r="H75" s="110">
        <f t="shared" si="29"/>
        <v>168.4</v>
      </c>
      <c r="I75" s="110">
        <f t="shared" si="29"/>
        <v>33</v>
      </c>
      <c r="J75" s="110">
        <f t="shared" si="29"/>
        <v>0</v>
      </c>
      <c r="K75" s="110">
        <f t="shared" si="29"/>
        <v>33</v>
      </c>
      <c r="L75" s="110">
        <f t="shared" si="29"/>
        <v>33</v>
      </c>
      <c r="M75" s="150">
        <f t="shared" si="29"/>
        <v>0</v>
      </c>
      <c r="N75" s="110">
        <f t="shared" si="29"/>
        <v>33</v>
      </c>
    </row>
    <row r="76" spans="1:14" s="104" customFormat="1" ht="157.5">
      <c r="A76" s="111" t="s">
        <v>171</v>
      </c>
      <c r="B76" s="102" t="s">
        <v>569</v>
      </c>
      <c r="C76" s="102" t="s">
        <v>938</v>
      </c>
      <c r="D76" s="108" t="s">
        <v>1021</v>
      </c>
      <c r="E76" s="108" t="s">
        <v>978</v>
      </c>
      <c r="F76" s="110">
        <f>SUM(G76:H76)</f>
        <v>11</v>
      </c>
      <c r="G76" s="110"/>
      <c r="H76" s="110">
        <v>11</v>
      </c>
      <c r="I76" s="110"/>
      <c r="J76" s="110"/>
      <c r="K76" s="110"/>
      <c r="L76" s="110"/>
      <c r="M76" s="150"/>
      <c r="N76" s="110"/>
    </row>
    <row r="77" spans="1:14" s="104" customFormat="1" ht="110.25">
      <c r="A77" s="111" t="s">
        <v>586</v>
      </c>
      <c r="B77" s="102" t="s">
        <v>569</v>
      </c>
      <c r="C77" s="102" t="s">
        <v>667</v>
      </c>
      <c r="D77" s="108" t="s">
        <v>1021</v>
      </c>
      <c r="E77" s="108" t="s">
        <v>978</v>
      </c>
      <c r="F77" s="110">
        <f>SUM(G77:H77)</f>
        <v>157.4</v>
      </c>
      <c r="G77" s="117"/>
      <c r="H77" s="117">
        <v>157.4</v>
      </c>
      <c r="I77" s="110">
        <f>SUM(J77:K77)</f>
        <v>33</v>
      </c>
      <c r="J77" s="117"/>
      <c r="K77" s="117">
        <v>33</v>
      </c>
      <c r="L77" s="110">
        <f>SUM(M77:N77)</f>
        <v>33</v>
      </c>
      <c r="M77" s="151"/>
      <c r="N77" s="117">
        <v>33</v>
      </c>
    </row>
    <row r="78" spans="1:14" s="104" customFormat="1" ht="31.5">
      <c r="A78" s="118" t="s">
        <v>40</v>
      </c>
      <c r="B78" s="109" t="s">
        <v>38</v>
      </c>
      <c r="C78" s="102"/>
      <c r="D78" s="102"/>
      <c r="E78" s="102"/>
      <c r="F78" s="110">
        <f aca="true" t="shared" si="30" ref="F78:N78">SUM(F79:F81)</f>
        <v>695.7</v>
      </c>
      <c r="G78" s="110">
        <f t="shared" si="30"/>
        <v>0</v>
      </c>
      <c r="H78" s="110">
        <f t="shared" si="30"/>
        <v>695.7</v>
      </c>
      <c r="I78" s="110">
        <f t="shared" si="30"/>
        <v>0</v>
      </c>
      <c r="J78" s="110">
        <f t="shared" si="30"/>
        <v>0</v>
      </c>
      <c r="K78" s="110">
        <f t="shared" si="30"/>
        <v>0</v>
      </c>
      <c r="L78" s="110">
        <f t="shared" si="30"/>
        <v>0</v>
      </c>
      <c r="M78" s="150">
        <f t="shared" si="30"/>
        <v>0</v>
      </c>
      <c r="N78" s="110">
        <f t="shared" si="30"/>
        <v>0</v>
      </c>
    </row>
    <row r="79" spans="1:14" s="104" customFormat="1" ht="126">
      <c r="A79" s="130" t="s">
        <v>812</v>
      </c>
      <c r="B79" s="102" t="s">
        <v>575</v>
      </c>
      <c r="C79" s="102" t="s">
        <v>938</v>
      </c>
      <c r="D79" s="108" t="s">
        <v>1021</v>
      </c>
      <c r="E79" s="108" t="s">
        <v>781</v>
      </c>
      <c r="F79" s="110">
        <f>SUM(G79:H79)</f>
        <v>0</v>
      </c>
      <c r="G79" s="110"/>
      <c r="H79" s="110"/>
      <c r="I79" s="110">
        <f>SUM(J79:K79)</f>
        <v>0</v>
      </c>
      <c r="J79" s="110"/>
      <c r="K79" s="110"/>
      <c r="L79" s="110">
        <f>SUM(M79:N79)</f>
        <v>0</v>
      </c>
      <c r="M79" s="150"/>
      <c r="N79" s="110"/>
    </row>
    <row r="80" spans="1:14" s="104" customFormat="1" ht="47.25">
      <c r="A80" s="106" t="s">
        <v>39</v>
      </c>
      <c r="B80" s="102" t="s">
        <v>575</v>
      </c>
      <c r="C80" s="102" t="s">
        <v>940</v>
      </c>
      <c r="D80" s="108" t="s">
        <v>1021</v>
      </c>
      <c r="E80" s="108" t="s">
        <v>781</v>
      </c>
      <c r="F80" s="110">
        <f>SUM(G80:H80)</f>
        <v>582.5</v>
      </c>
      <c r="G80" s="117"/>
      <c r="H80" s="117">
        <v>582.5</v>
      </c>
      <c r="I80" s="110">
        <f>SUM(J80:K80)</f>
        <v>0</v>
      </c>
      <c r="J80" s="117"/>
      <c r="K80" s="117"/>
      <c r="L80" s="110">
        <f>SUM(M80:N80)</f>
        <v>0</v>
      </c>
      <c r="M80" s="151"/>
      <c r="N80" s="117"/>
    </row>
    <row r="81" spans="1:14" s="104" customFormat="1" ht="47.25">
      <c r="A81" s="106" t="s">
        <v>172</v>
      </c>
      <c r="B81" s="102" t="s">
        <v>575</v>
      </c>
      <c r="C81" s="102" t="s">
        <v>671</v>
      </c>
      <c r="D81" s="108" t="s">
        <v>1021</v>
      </c>
      <c r="E81" s="108" t="s">
        <v>781</v>
      </c>
      <c r="F81" s="110">
        <f>SUM(G81:H81)</f>
        <v>113.2</v>
      </c>
      <c r="G81" s="117"/>
      <c r="H81" s="117">
        <v>113.2</v>
      </c>
      <c r="I81" s="110">
        <f>SUM(J81:K81)</f>
        <v>0</v>
      </c>
      <c r="J81" s="117"/>
      <c r="K81" s="117">
        <v>0</v>
      </c>
      <c r="L81" s="110">
        <f>SUM(M81:N81)</f>
        <v>0</v>
      </c>
      <c r="M81" s="151"/>
      <c r="N81" s="117">
        <v>0</v>
      </c>
    </row>
    <row r="82" spans="1:14" s="104" customFormat="1" ht="47.25">
      <c r="A82" s="111" t="s">
        <v>35</v>
      </c>
      <c r="B82" s="185" t="s">
        <v>34</v>
      </c>
      <c r="C82" s="102"/>
      <c r="D82" s="102"/>
      <c r="E82" s="102"/>
      <c r="F82" s="110">
        <f aca="true" t="shared" si="31" ref="F82:N82">F83</f>
        <v>12588</v>
      </c>
      <c r="G82" s="110">
        <f t="shared" si="31"/>
        <v>12588</v>
      </c>
      <c r="H82" s="110">
        <f t="shared" si="31"/>
        <v>0</v>
      </c>
      <c r="I82" s="110">
        <f t="shared" si="31"/>
        <v>12975</v>
      </c>
      <c r="J82" s="110">
        <f t="shared" si="31"/>
        <v>12975</v>
      </c>
      <c r="K82" s="110">
        <f t="shared" si="31"/>
        <v>0</v>
      </c>
      <c r="L82" s="110">
        <f t="shared" si="31"/>
        <v>13374</v>
      </c>
      <c r="M82" s="150">
        <f t="shared" si="31"/>
        <v>13374</v>
      </c>
      <c r="N82" s="110">
        <f t="shared" si="31"/>
        <v>0</v>
      </c>
    </row>
    <row r="83" spans="1:14" s="104" customFormat="1" ht="173.25">
      <c r="A83" s="111" t="s">
        <v>427</v>
      </c>
      <c r="B83" s="186" t="s">
        <v>573</v>
      </c>
      <c r="C83" s="102" t="s">
        <v>671</v>
      </c>
      <c r="D83" s="113" t="s">
        <v>673</v>
      </c>
      <c r="E83" s="113" t="s">
        <v>780</v>
      </c>
      <c r="F83" s="110">
        <f>SUM(G83:H83)</f>
        <v>12588</v>
      </c>
      <c r="G83" s="110">
        <v>12588</v>
      </c>
      <c r="H83" s="110"/>
      <c r="I83" s="110">
        <f>SUM(J83:K83)</f>
        <v>12975</v>
      </c>
      <c r="J83" s="110">
        <v>12975</v>
      </c>
      <c r="K83" s="110"/>
      <c r="L83" s="110">
        <f>SUM(M83:N83)</f>
        <v>13374</v>
      </c>
      <c r="M83" s="110">
        <v>13374</v>
      </c>
      <c r="N83" s="110"/>
    </row>
    <row r="84" spans="1:14" s="119" customFormat="1" ht="63">
      <c r="A84" s="98" t="s">
        <v>239</v>
      </c>
      <c r="B84" s="146" t="s">
        <v>1027</v>
      </c>
      <c r="C84" s="146"/>
      <c r="D84" s="146"/>
      <c r="E84" s="146"/>
      <c r="F84" s="145">
        <f aca="true" t="shared" si="32" ref="F84:N84">SUM(F85,F133,F142,F164,F167,F172)</f>
        <v>128579.59999999999</v>
      </c>
      <c r="G84" s="145">
        <f t="shared" si="32"/>
        <v>123152.7</v>
      </c>
      <c r="H84" s="145">
        <f t="shared" si="32"/>
        <v>5426.900000000001</v>
      </c>
      <c r="I84" s="145">
        <f t="shared" si="32"/>
        <v>138249</v>
      </c>
      <c r="J84" s="145">
        <f t="shared" si="32"/>
        <v>133442</v>
      </c>
      <c r="K84" s="145">
        <f t="shared" si="32"/>
        <v>4807</v>
      </c>
      <c r="L84" s="145">
        <f t="shared" si="32"/>
        <v>143200.19999999998</v>
      </c>
      <c r="M84" s="181">
        <f t="shared" si="32"/>
        <v>138369.2</v>
      </c>
      <c r="N84" s="145">
        <f t="shared" si="32"/>
        <v>4831</v>
      </c>
    </row>
    <row r="85" spans="1:14" s="104" customFormat="1" ht="110.25">
      <c r="A85" s="98" t="s">
        <v>240</v>
      </c>
      <c r="B85" s="105" t="s">
        <v>1028</v>
      </c>
      <c r="C85" s="105"/>
      <c r="D85" s="105"/>
      <c r="E85" s="105"/>
      <c r="F85" s="103">
        <f aca="true" t="shared" si="33" ref="F85:N85">SUM(F86,F105)</f>
        <v>38194.5</v>
      </c>
      <c r="G85" s="103">
        <f t="shared" si="33"/>
        <v>34574.5</v>
      </c>
      <c r="H85" s="103">
        <f t="shared" si="33"/>
        <v>3620.0000000000005</v>
      </c>
      <c r="I85" s="103">
        <f t="shared" si="33"/>
        <v>42996.8</v>
      </c>
      <c r="J85" s="103">
        <f t="shared" si="33"/>
        <v>39797.8</v>
      </c>
      <c r="K85" s="103">
        <f t="shared" si="33"/>
        <v>3199</v>
      </c>
      <c r="L85" s="103">
        <f t="shared" si="33"/>
        <v>43900.6</v>
      </c>
      <c r="M85" s="177">
        <f t="shared" si="33"/>
        <v>40723.6</v>
      </c>
      <c r="N85" s="103">
        <f t="shared" si="33"/>
        <v>3177</v>
      </c>
    </row>
    <row r="86" spans="1:14" s="104" customFormat="1" ht="47.25">
      <c r="A86" s="111" t="s">
        <v>502</v>
      </c>
      <c r="B86" s="114" t="s">
        <v>993</v>
      </c>
      <c r="C86" s="105"/>
      <c r="D86" s="105"/>
      <c r="E86" s="105"/>
      <c r="F86" s="110">
        <f>SUM(F87:F104)</f>
        <v>25001.2</v>
      </c>
      <c r="G86" s="110">
        <f aca="true" t="shared" si="34" ref="G86:N86">SUM(G87:G104)</f>
        <v>25001.2</v>
      </c>
      <c r="H86" s="110">
        <f t="shared" si="34"/>
        <v>0</v>
      </c>
      <c r="I86" s="110">
        <f t="shared" si="34"/>
        <v>29744.1</v>
      </c>
      <c r="J86" s="110">
        <f t="shared" si="34"/>
        <v>29744.1</v>
      </c>
      <c r="K86" s="110">
        <f t="shared" si="34"/>
        <v>0</v>
      </c>
      <c r="L86" s="110">
        <f t="shared" si="34"/>
        <v>30246.1</v>
      </c>
      <c r="M86" s="150">
        <f t="shared" si="34"/>
        <v>30246.1</v>
      </c>
      <c r="N86" s="110">
        <f t="shared" si="34"/>
        <v>0</v>
      </c>
    </row>
    <row r="87" spans="1:14" s="104" customFormat="1" ht="141.75">
      <c r="A87" s="115" t="s">
        <v>444</v>
      </c>
      <c r="B87" s="116" t="s">
        <v>445</v>
      </c>
      <c r="C87" s="102" t="s">
        <v>940</v>
      </c>
      <c r="D87" s="102" t="s">
        <v>673</v>
      </c>
      <c r="E87" s="102" t="s">
        <v>780</v>
      </c>
      <c r="F87" s="110">
        <f aca="true" t="shared" si="35" ref="F87:F92">SUM(G87:H87)</f>
        <v>0</v>
      </c>
      <c r="G87" s="110">
        <v>0</v>
      </c>
      <c r="H87" s="110"/>
      <c r="I87" s="110">
        <f aca="true" t="shared" si="36" ref="I87:I102">SUM(J87:K87)</f>
        <v>1</v>
      </c>
      <c r="J87" s="110">
        <v>1</v>
      </c>
      <c r="K87" s="110"/>
      <c r="L87" s="110">
        <f aca="true" t="shared" si="37" ref="L87:L102">SUM(M87:N87)</f>
        <v>1</v>
      </c>
      <c r="M87" s="150">
        <v>1</v>
      </c>
      <c r="N87" s="110"/>
    </row>
    <row r="88" spans="1:14" s="104" customFormat="1" ht="141.75">
      <c r="A88" s="106" t="s">
        <v>446</v>
      </c>
      <c r="B88" s="116" t="s">
        <v>445</v>
      </c>
      <c r="C88" s="102" t="s">
        <v>671</v>
      </c>
      <c r="D88" s="102" t="s">
        <v>673</v>
      </c>
      <c r="E88" s="102" t="s">
        <v>780</v>
      </c>
      <c r="F88" s="110">
        <f t="shared" si="35"/>
        <v>19.3</v>
      </c>
      <c r="G88" s="110">
        <v>19.3</v>
      </c>
      <c r="H88" s="110"/>
      <c r="I88" s="110">
        <f t="shared" si="36"/>
        <v>54</v>
      </c>
      <c r="J88" s="110">
        <v>54</v>
      </c>
      <c r="K88" s="110"/>
      <c r="L88" s="110">
        <f t="shared" si="37"/>
        <v>54</v>
      </c>
      <c r="M88" s="150">
        <v>54</v>
      </c>
      <c r="N88" s="110"/>
    </row>
    <row r="89" spans="1:14" s="104" customFormat="1" ht="110.25">
      <c r="A89" s="106" t="s">
        <v>359</v>
      </c>
      <c r="B89" s="116" t="s">
        <v>94</v>
      </c>
      <c r="C89" s="102" t="s">
        <v>940</v>
      </c>
      <c r="D89" s="102" t="s">
        <v>673</v>
      </c>
      <c r="E89" s="102" t="s">
        <v>780</v>
      </c>
      <c r="F89" s="110">
        <f t="shared" si="35"/>
        <v>0.8</v>
      </c>
      <c r="G89" s="117">
        <v>0.8</v>
      </c>
      <c r="H89" s="117"/>
      <c r="I89" s="110">
        <f t="shared" si="36"/>
        <v>0</v>
      </c>
      <c r="J89" s="117"/>
      <c r="K89" s="117"/>
      <c r="L89" s="110">
        <f t="shared" si="37"/>
        <v>0</v>
      </c>
      <c r="M89" s="117"/>
      <c r="N89" s="117"/>
    </row>
    <row r="90" spans="1:14" s="104" customFormat="1" ht="110.25">
      <c r="A90" s="106" t="s">
        <v>359</v>
      </c>
      <c r="B90" s="116" t="s">
        <v>94</v>
      </c>
      <c r="C90" s="102" t="s">
        <v>671</v>
      </c>
      <c r="D90" s="102" t="s">
        <v>673</v>
      </c>
      <c r="E90" s="102" t="s">
        <v>780</v>
      </c>
      <c r="F90" s="110">
        <f t="shared" si="35"/>
        <v>33.1</v>
      </c>
      <c r="G90" s="117">
        <v>33.1</v>
      </c>
      <c r="H90" s="117"/>
      <c r="I90" s="110">
        <f t="shared" si="36"/>
        <v>0</v>
      </c>
      <c r="J90" s="117"/>
      <c r="K90" s="117"/>
      <c r="L90" s="110">
        <f t="shared" si="37"/>
        <v>0</v>
      </c>
      <c r="M90" s="117"/>
      <c r="N90" s="117"/>
    </row>
    <row r="91" spans="1:14" s="104" customFormat="1" ht="78.75">
      <c r="A91" s="111" t="s">
        <v>695</v>
      </c>
      <c r="B91" s="116" t="s">
        <v>621</v>
      </c>
      <c r="C91" s="102" t="s">
        <v>940</v>
      </c>
      <c r="D91" s="102">
        <v>10</v>
      </c>
      <c r="E91" s="108" t="s">
        <v>780</v>
      </c>
      <c r="F91" s="110">
        <f t="shared" si="35"/>
        <v>226</v>
      </c>
      <c r="G91" s="110">
        <v>226</v>
      </c>
      <c r="H91" s="117"/>
      <c r="I91" s="110">
        <f t="shared" si="36"/>
        <v>226</v>
      </c>
      <c r="J91" s="110">
        <v>226</v>
      </c>
      <c r="K91" s="117"/>
      <c r="L91" s="110">
        <f t="shared" si="37"/>
        <v>226</v>
      </c>
      <c r="M91" s="150">
        <v>226</v>
      </c>
      <c r="N91" s="117"/>
    </row>
    <row r="92" spans="1:14" s="104" customFormat="1" ht="78.75">
      <c r="A92" s="111" t="s">
        <v>457</v>
      </c>
      <c r="B92" s="116" t="s">
        <v>621</v>
      </c>
      <c r="C92" s="102" t="s">
        <v>671</v>
      </c>
      <c r="D92" s="102">
        <v>10</v>
      </c>
      <c r="E92" s="108" t="s">
        <v>780</v>
      </c>
      <c r="F92" s="110">
        <f t="shared" si="35"/>
        <v>14274</v>
      </c>
      <c r="G92" s="110">
        <v>14274</v>
      </c>
      <c r="H92" s="117"/>
      <c r="I92" s="110">
        <f t="shared" si="36"/>
        <v>18801.1</v>
      </c>
      <c r="J92" s="110">
        <v>18801.1</v>
      </c>
      <c r="K92" s="117"/>
      <c r="L92" s="110">
        <f t="shared" si="37"/>
        <v>18801.1</v>
      </c>
      <c r="M92" s="150">
        <v>18801.1</v>
      </c>
      <c r="N92" s="117"/>
    </row>
    <row r="93" spans="1:14" s="104" customFormat="1" ht="94.5">
      <c r="A93" s="111" t="s">
        <v>696</v>
      </c>
      <c r="B93" s="116" t="s">
        <v>623</v>
      </c>
      <c r="C93" s="102" t="s">
        <v>940</v>
      </c>
      <c r="D93" s="102">
        <v>10</v>
      </c>
      <c r="E93" s="108" t="s">
        <v>780</v>
      </c>
      <c r="F93" s="110">
        <f aca="true" t="shared" si="38" ref="F93:F102">SUM(G93:H93)</f>
        <v>35</v>
      </c>
      <c r="G93" s="110">
        <v>35</v>
      </c>
      <c r="H93" s="110"/>
      <c r="I93" s="110">
        <f t="shared" si="36"/>
        <v>34</v>
      </c>
      <c r="J93" s="110">
        <v>34</v>
      </c>
      <c r="K93" s="110"/>
      <c r="L93" s="110">
        <f t="shared" si="37"/>
        <v>36</v>
      </c>
      <c r="M93" s="150">
        <v>36</v>
      </c>
      <c r="N93" s="110"/>
    </row>
    <row r="94" spans="1:14" s="104" customFormat="1" ht="78.75">
      <c r="A94" s="111" t="s">
        <v>745</v>
      </c>
      <c r="B94" s="116" t="s">
        <v>623</v>
      </c>
      <c r="C94" s="102" t="s">
        <v>671</v>
      </c>
      <c r="D94" s="102">
        <v>10</v>
      </c>
      <c r="E94" s="108" t="s">
        <v>780</v>
      </c>
      <c r="F94" s="110">
        <f t="shared" si="38"/>
        <v>2716</v>
      </c>
      <c r="G94" s="117">
        <v>2716</v>
      </c>
      <c r="H94" s="117"/>
      <c r="I94" s="110">
        <f t="shared" si="36"/>
        <v>2596</v>
      </c>
      <c r="J94" s="117">
        <v>2596</v>
      </c>
      <c r="K94" s="117"/>
      <c r="L94" s="110">
        <f t="shared" si="37"/>
        <v>2740</v>
      </c>
      <c r="M94" s="151">
        <v>2740</v>
      </c>
      <c r="N94" s="117"/>
    </row>
    <row r="95" spans="1:14" s="104" customFormat="1" ht="94.5">
      <c r="A95" s="118" t="s">
        <v>456</v>
      </c>
      <c r="B95" s="116" t="s">
        <v>874</v>
      </c>
      <c r="C95" s="102" t="s">
        <v>940</v>
      </c>
      <c r="D95" s="102">
        <v>10</v>
      </c>
      <c r="E95" s="108" t="s">
        <v>780</v>
      </c>
      <c r="F95" s="110">
        <f t="shared" si="38"/>
        <v>50</v>
      </c>
      <c r="G95" s="110">
        <v>50</v>
      </c>
      <c r="H95" s="110"/>
      <c r="I95" s="110">
        <f t="shared" si="36"/>
        <v>50</v>
      </c>
      <c r="J95" s="110">
        <v>50</v>
      </c>
      <c r="K95" s="110"/>
      <c r="L95" s="110">
        <f t="shared" si="37"/>
        <v>50</v>
      </c>
      <c r="M95" s="150">
        <v>50</v>
      </c>
      <c r="N95" s="110"/>
    </row>
    <row r="96" spans="1:14" s="104" customFormat="1" ht="94.5">
      <c r="A96" s="118" t="s">
        <v>746</v>
      </c>
      <c r="B96" s="116" t="s">
        <v>874</v>
      </c>
      <c r="C96" s="102" t="s">
        <v>671</v>
      </c>
      <c r="D96" s="102">
        <v>10</v>
      </c>
      <c r="E96" s="108" t="s">
        <v>780</v>
      </c>
      <c r="F96" s="110">
        <f t="shared" si="38"/>
        <v>3012</v>
      </c>
      <c r="G96" s="117">
        <v>3012</v>
      </c>
      <c r="H96" s="117"/>
      <c r="I96" s="110">
        <f t="shared" si="36"/>
        <v>3127</v>
      </c>
      <c r="J96" s="117">
        <v>3127</v>
      </c>
      <c r="K96" s="117"/>
      <c r="L96" s="110">
        <f t="shared" si="37"/>
        <v>3252</v>
      </c>
      <c r="M96" s="151">
        <v>3252</v>
      </c>
      <c r="N96" s="117"/>
    </row>
    <row r="97" spans="1:14" s="104" customFormat="1" ht="141.75">
      <c r="A97" s="118" t="s">
        <v>459</v>
      </c>
      <c r="B97" s="116" t="s">
        <v>875</v>
      </c>
      <c r="C97" s="102" t="s">
        <v>940</v>
      </c>
      <c r="D97" s="102">
        <v>10</v>
      </c>
      <c r="E97" s="108" t="s">
        <v>780</v>
      </c>
      <c r="F97" s="110">
        <f t="shared" si="38"/>
        <v>3</v>
      </c>
      <c r="G97" s="110">
        <v>3</v>
      </c>
      <c r="H97" s="110"/>
      <c r="I97" s="110">
        <f t="shared" si="36"/>
        <v>3</v>
      </c>
      <c r="J97" s="110">
        <v>3</v>
      </c>
      <c r="K97" s="110"/>
      <c r="L97" s="110">
        <f t="shared" si="37"/>
        <v>3</v>
      </c>
      <c r="M97" s="150">
        <v>3</v>
      </c>
      <c r="N97" s="110"/>
    </row>
    <row r="98" spans="1:14" s="104" customFormat="1" ht="126">
      <c r="A98" s="118" t="s">
        <v>747</v>
      </c>
      <c r="B98" s="116" t="s">
        <v>875</v>
      </c>
      <c r="C98" s="102" t="s">
        <v>671</v>
      </c>
      <c r="D98" s="102">
        <v>10</v>
      </c>
      <c r="E98" s="108" t="s">
        <v>780</v>
      </c>
      <c r="F98" s="110">
        <f t="shared" si="38"/>
        <v>148</v>
      </c>
      <c r="G98" s="117">
        <v>148</v>
      </c>
      <c r="H98" s="117"/>
      <c r="I98" s="110">
        <f t="shared" si="36"/>
        <v>154</v>
      </c>
      <c r="J98" s="117">
        <v>154</v>
      </c>
      <c r="K98" s="117"/>
      <c r="L98" s="110">
        <f t="shared" si="37"/>
        <v>160</v>
      </c>
      <c r="M98" s="151">
        <v>160</v>
      </c>
      <c r="N98" s="117"/>
    </row>
    <row r="99" spans="1:14" s="104" customFormat="1" ht="110.25">
      <c r="A99" s="118" t="s">
        <v>493</v>
      </c>
      <c r="B99" s="116" t="s">
        <v>876</v>
      </c>
      <c r="C99" s="102" t="s">
        <v>940</v>
      </c>
      <c r="D99" s="102">
        <v>10</v>
      </c>
      <c r="E99" s="108" t="s">
        <v>780</v>
      </c>
      <c r="F99" s="110">
        <f t="shared" si="38"/>
        <v>56</v>
      </c>
      <c r="G99" s="110">
        <v>56</v>
      </c>
      <c r="H99" s="110"/>
      <c r="I99" s="110">
        <f t="shared" si="36"/>
        <v>58</v>
      </c>
      <c r="J99" s="110">
        <v>58</v>
      </c>
      <c r="K99" s="110"/>
      <c r="L99" s="110">
        <f t="shared" si="37"/>
        <v>62</v>
      </c>
      <c r="M99" s="150">
        <v>62</v>
      </c>
      <c r="N99" s="110"/>
    </row>
    <row r="100" spans="1:14" s="104" customFormat="1" ht="94.5">
      <c r="A100" s="118" t="s">
        <v>748</v>
      </c>
      <c r="B100" s="116" t="s">
        <v>876</v>
      </c>
      <c r="C100" s="102" t="s">
        <v>671</v>
      </c>
      <c r="D100" s="102">
        <v>10</v>
      </c>
      <c r="E100" s="108" t="s">
        <v>780</v>
      </c>
      <c r="F100" s="110">
        <f t="shared" si="38"/>
        <v>3422</v>
      </c>
      <c r="G100" s="117">
        <v>3422</v>
      </c>
      <c r="H100" s="117"/>
      <c r="I100" s="110">
        <f t="shared" si="36"/>
        <v>3594</v>
      </c>
      <c r="J100" s="117">
        <v>3594</v>
      </c>
      <c r="K100" s="117"/>
      <c r="L100" s="110">
        <f t="shared" si="37"/>
        <v>3773</v>
      </c>
      <c r="M100" s="151">
        <v>3773</v>
      </c>
      <c r="N100" s="117"/>
    </row>
    <row r="101" spans="1:14" s="104" customFormat="1" ht="110.25">
      <c r="A101" s="111" t="s">
        <v>492</v>
      </c>
      <c r="B101" s="116" t="s">
        <v>877</v>
      </c>
      <c r="C101" s="102" t="s">
        <v>940</v>
      </c>
      <c r="D101" s="102">
        <v>10</v>
      </c>
      <c r="E101" s="108" t="s">
        <v>780</v>
      </c>
      <c r="F101" s="110">
        <f t="shared" si="38"/>
        <v>17</v>
      </c>
      <c r="G101" s="110">
        <v>17</v>
      </c>
      <c r="H101" s="110"/>
      <c r="I101" s="110">
        <f t="shared" si="36"/>
        <v>19</v>
      </c>
      <c r="J101" s="110">
        <v>19</v>
      </c>
      <c r="K101" s="110"/>
      <c r="L101" s="110">
        <f t="shared" si="37"/>
        <v>19</v>
      </c>
      <c r="M101" s="150">
        <v>19</v>
      </c>
      <c r="N101" s="110"/>
    </row>
    <row r="102" spans="1:14" s="104" customFormat="1" ht="94.5">
      <c r="A102" s="111" t="s">
        <v>490</v>
      </c>
      <c r="B102" s="116" t="s">
        <v>877</v>
      </c>
      <c r="C102" s="102" t="s">
        <v>671</v>
      </c>
      <c r="D102" s="102">
        <v>10</v>
      </c>
      <c r="E102" s="108" t="s">
        <v>780</v>
      </c>
      <c r="F102" s="110">
        <f t="shared" si="38"/>
        <v>989</v>
      </c>
      <c r="G102" s="117">
        <v>989</v>
      </c>
      <c r="H102" s="117"/>
      <c r="I102" s="110">
        <f t="shared" si="36"/>
        <v>1027</v>
      </c>
      <c r="J102" s="117">
        <v>1027</v>
      </c>
      <c r="K102" s="117"/>
      <c r="L102" s="110">
        <f t="shared" si="37"/>
        <v>1069</v>
      </c>
      <c r="M102" s="151">
        <v>1069</v>
      </c>
      <c r="N102" s="117"/>
    </row>
    <row r="103" spans="1:14" s="104" customFormat="1" ht="141.75">
      <c r="A103" s="106" t="s">
        <v>683</v>
      </c>
      <c r="B103" s="116" t="s">
        <v>682</v>
      </c>
      <c r="C103" s="102" t="s">
        <v>940</v>
      </c>
      <c r="D103" s="102">
        <v>10</v>
      </c>
      <c r="E103" s="108" t="s">
        <v>780</v>
      </c>
      <c r="F103" s="110">
        <f>SUM(G103:H103)</f>
        <v>0</v>
      </c>
      <c r="G103" s="117"/>
      <c r="H103" s="117"/>
      <c r="I103" s="110"/>
      <c r="J103" s="117"/>
      <c r="K103" s="117"/>
      <c r="L103" s="110"/>
      <c r="M103" s="151"/>
      <c r="N103" s="117"/>
    </row>
    <row r="104" spans="1:14" s="104" customFormat="1" ht="126">
      <c r="A104" s="106" t="s">
        <v>684</v>
      </c>
      <c r="B104" s="116" t="s">
        <v>682</v>
      </c>
      <c r="C104" s="102" t="s">
        <v>671</v>
      </c>
      <c r="D104" s="102">
        <v>10</v>
      </c>
      <c r="E104" s="108" t="s">
        <v>780</v>
      </c>
      <c r="F104" s="110">
        <f>SUM(G104:H104)</f>
        <v>0</v>
      </c>
      <c r="G104" s="117"/>
      <c r="H104" s="117"/>
      <c r="I104" s="110"/>
      <c r="J104" s="117"/>
      <c r="K104" s="117"/>
      <c r="L104" s="110"/>
      <c r="M104" s="151"/>
      <c r="N104" s="117"/>
    </row>
    <row r="105" spans="1:14" s="104" customFormat="1" ht="47.25">
      <c r="A105" s="118" t="s">
        <v>313</v>
      </c>
      <c r="B105" s="109" t="s">
        <v>312</v>
      </c>
      <c r="C105" s="105"/>
      <c r="D105" s="105"/>
      <c r="E105" s="105"/>
      <c r="F105" s="110">
        <f aca="true" t="shared" si="39" ref="F105:N105">SUM(F106:F132)</f>
        <v>13193.3</v>
      </c>
      <c r="G105" s="110">
        <f t="shared" si="39"/>
        <v>9573.3</v>
      </c>
      <c r="H105" s="110">
        <f t="shared" si="39"/>
        <v>3620.0000000000005</v>
      </c>
      <c r="I105" s="110">
        <f t="shared" si="39"/>
        <v>13252.7</v>
      </c>
      <c r="J105" s="110">
        <f>SUM(J106:J132)</f>
        <v>10053.7</v>
      </c>
      <c r="K105" s="110">
        <f t="shared" si="39"/>
        <v>3199</v>
      </c>
      <c r="L105" s="110">
        <f t="shared" si="39"/>
        <v>13654.5</v>
      </c>
      <c r="M105" s="150">
        <f t="shared" si="39"/>
        <v>10477.5</v>
      </c>
      <c r="N105" s="110">
        <f t="shared" si="39"/>
        <v>3177</v>
      </c>
    </row>
    <row r="106" spans="1:14" s="104" customFormat="1" ht="47.25">
      <c r="A106" s="111" t="s">
        <v>305</v>
      </c>
      <c r="B106" s="102" t="s">
        <v>850</v>
      </c>
      <c r="C106" s="102" t="s">
        <v>940</v>
      </c>
      <c r="D106" s="102" t="s">
        <v>673</v>
      </c>
      <c r="E106" s="108" t="s">
        <v>970</v>
      </c>
      <c r="F106" s="110">
        <f>SUM(G106:H106)</f>
        <v>28.8</v>
      </c>
      <c r="G106" s="110"/>
      <c r="H106" s="110">
        <v>28.8</v>
      </c>
      <c r="I106" s="110">
        <f aca="true" t="shared" si="40" ref="I106:I132">SUM(J106:K106)</f>
        <v>32</v>
      </c>
      <c r="J106" s="110"/>
      <c r="K106" s="110">
        <v>32</v>
      </c>
      <c r="L106" s="110">
        <f aca="true" t="shared" si="41" ref="L106:L132">SUM(M106:N106)</f>
        <v>32</v>
      </c>
      <c r="M106" s="150"/>
      <c r="N106" s="110">
        <v>32</v>
      </c>
    </row>
    <row r="107" spans="1:14" s="104" customFormat="1" ht="47.25">
      <c r="A107" s="111" t="s">
        <v>306</v>
      </c>
      <c r="B107" s="102" t="s">
        <v>850</v>
      </c>
      <c r="C107" s="102" t="s">
        <v>671</v>
      </c>
      <c r="D107" s="102" t="s">
        <v>673</v>
      </c>
      <c r="E107" s="108" t="s">
        <v>970</v>
      </c>
      <c r="F107" s="110">
        <f>SUM(G107:H107)</f>
        <v>3506.8</v>
      </c>
      <c r="G107" s="117"/>
      <c r="H107" s="117">
        <v>3506.8</v>
      </c>
      <c r="I107" s="110">
        <f t="shared" si="40"/>
        <v>3145</v>
      </c>
      <c r="J107" s="117"/>
      <c r="K107" s="117">
        <v>3145</v>
      </c>
      <c r="L107" s="110">
        <f t="shared" si="41"/>
        <v>3145</v>
      </c>
      <c r="M107" s="151"/>
      <c r="N107" s="117">
        <v>3145</v>
      </c>
    </row>
    <row r="108" spans="1:14" s="104" customFormat="1" ht="94.5">
      <c r="A108" s="111" t="s">
        <v>491</v>
      </c>
      <c r="B108" s="116" t="s">
        <v>902</v>
      </c>
      <c r="C108" s="102" t="s">
        <v>671</v>
      </c>
      <c r="D108" s="102">
        <v>10</v>
      </c>
      <c r="E108" s="108" t="s">
        <v>780</v>
      </c>
      <c r="F108" s="117">
        <f>SUM(G108:H108)</f>
        <v>22</v>
      </c>
      <c r="G108" s="117"/>
      <c r="H108" s="117">
        <v>22</v>
      </c>
      <c r="I108" s="117">
        <f t="shared" si="40"/>
        <v>22</v>
      </c>
      <c r="J108" s="117"/>
      <c r="K108" s="117">
        <v>22</v>
      </c>
      <c r="L108" s="117">
        <f t="shared" si="41"/>
        <v>0</v>
      </c>
      <c r="M108" s="151"/>
      <c r="N108" s="117"/>
    </row>
    <row r="109" spans="1:14" s="104" customFormat="1" ht="47.25">
      <c r="A109" s="106" t="s">
        <v>795</v>
      </c>
      <c r="B109" s="116" t="s">
        <v>794</v>
      </c>
      <c r="C109" s="102" t="s">
        <v>671</v>
      </c>
      <c r="D109" s="102">
        <v>10</v>
      </c>
      <c r="E109" s="108" t="s">
        <v>780</v>
      </c>
      <c r="F109" s="117">
        <f>SUM(G109:H109)</f>
        <v>62.4</v>
      </c>
      <c r="G109" s="117"/>
      <c r="H109" s="117">
        <v>62.4</v>
      </c>
      <c r="I109" s="117">
        <f t="shared" si="40"/>
        <v>0</v>
      </c>
      <c r="J109" s="117"/>
      <c r="K109" s="117"/>
      <c r="L109" s="117">
        <f t="shared" si="41"/>
        <v>0</v>
      </c>
      <c r="M109" s="151"/>
      <c r="N109" s="117"/>
    </row>
    <row r="110" spans="1:14" s="104" customFormat="1" ht="220.5">
      <c r="A110" s="115" t="s">
        <v>241</v>
      </c>
      <c r="B110" s="116" t="s">
        <v>619</v>
      </c>
      <c r="C110" s="102" t="s">
        <v>940</v>
      </c>
      <c r="D110" s="102">
        <v>10</v>
      </c>
      <c r="E110" s="108" t="s">
        <v>780</v>
      </c>
      <c r="F110" s="110">
        <f aca="true" t="shared" si="42" ref="F110:F131">SUM(G110:H110)</f>
        <v>2</v>
      </c>
      <c r="G110" s="110">
        <v>2</v>
      </c>
      <c r="H110" s="110"/>
      <c r="I110" s="110">
        <f t="shared" si="40"/>
        <v>2</v>
      </c>
      <c r="J110" s="110">
        <v>2</v>
      </c>
      <c r="K110" s="110"/>
      <c r="L110" s="110">
        <f t="shared" si="41"/>
        <v>2</v>
      </c>
      <c r="M110" s="150">
        <v>2</v>
      </c>
      <c r="N110" s="110"/>
    </row>
    <row r="111" spans="1:14" s="104" customFormat="1" ht="110.25">
      <c r="A111" s="115" t="s">
        <v>461</v>
      </c>
      <c r="B111" s="116" t="s">
        <v>619</v>
      </c>
      <c r="C111" s="102" t="s">
        <v>671</v>
      </c>
      <c r="D111" s="102">
        <v>10</v>
      </c>
      <c r="E111" s="108" t="s">
        <v>780</v>
      </c>
      <c r="F111" s="110">
        <f t="shared" si="42"/>
        <v>150</v>
      </c>
      <c r="G111" s="110">
        <v>150</v>
      </c>
      <c r="H111" s="110"/>
      <c r="I111" s="110">
        <f t="shared" si="40"/>
        <v>168</v>
      </c>
      <c r="J111" s="110">
        <v>168</v>
      </c>
      <c r="K111" s="110"/>
      <c r="L111" s="110">
        <f t="shared" si="41"/>
        <v>177</v>
      </c>
      <c r="M111" s="150">
        <v>177</v>
      </c>
      <c r="N111" s="110"/>
    </row>
    <row r="112" spans="1:14" s="104" customFormat="1" ht="141.75">
      <c r="A112" s="111" t="s">
        <v>460</v>
      </c>
      <c r="B112" s="116" t="s">
        <v>620</v>
      </c>
      <c r="C112" s="102" t="s">
        <v>940</v>
      </c>
      <c r="D112" s="102">
        <v>10</v>
      </c>
      <c r="E112" s="108" t="s">
        <v>780</v>
      </c>
      <c r="F112" s="110">
        <f t="shared" si="42"/>
        <v>14</v>
      </c>
      <c r="G112" s="110">
        <v>14</v>
      </c>
      <c r="H112" s="110"/>
      <c r="I112" s="110">
        <f t="shared" si="40"/>
        <v>12</v>
      </c>
      <c r="J112" s="110">
        <v>12</v>
      </c>
      <c r="K112" s="110"/>
      <c r="L112" s="110">
        <f t="shared" si="41"/>
        <v>12.1</v>
      </c>
      <c r="M112" s="150">
        <v>12.1</v>
      </c>
      <c r="N112" s="110"/>
    </row>
    <row r="113" spans="1:14" s="104" customFormat="1" ht="141.75">
      <c r="A113" s="111" t="s">
        <v>460</v>
      </c>
      <c r="B113" s="116" t="s">
        <v>620</v>
      </c>
      <c r="C113" s="102" t="s">
        <v>671</v>
      </c>
      <c r="D113" s="102">
        <v>10</v>
      </c>
      <c r="E113" s="108" t="s">
        <v>780</v>
      </c>
      <c r="F113" s="110">
        <f t="shared" si="42"/>
        <v>1384</v>
      </c>
      <c r="G113" s="117">
        <v>1384</v>
      </c>
      <c r="H113" s="117"/>
      <c r="I113" s="110">
        <f t="shared" si="40"/>
        <v>1432.4</v>
      </c>
      <c r="J113" s="117">
        <v>1432.4</v>
      </c>
      <c r="K113" s="117"/>
      <c r="L113" s="110">
        <f t="shared" si="41"/>
        <v>1490.1</v>
      </c>
      <c r="M113" s="151">
        <v>1490.1</v>
      </c>
      <c r="N113" s="117"/>
    </row>
    <row r="114" spans="1:14" s="104" customFormat="1" ht="204.75">
      <c r="A114" s="111" t="s">
        <v>628</v>
      </c>
      <c r="B114" s="139" t="s">
        <v>622</v>
      </c>
      <c r="C114" s="102" t="s">
        <v>940</v>
      </c>
      <c r="D114" s="102" t="s">
        <v>673</v>
      </c>
      <c r="E114" s="108" t="s">
        <v>780</v>
      </c>
      <c r="F114" s="110">
        <f t="shared" si="42"/>
        <v>0.3</v>
      </c>
      <c r="G114" s="110">
        <v>0.3</v>
      </c>
      <c r="H114" s="110"/>
      <c r="I114" s="110">
        <f t="shared" si="40"/>
        <v>0.3</v>
      </c>
      <c r="J114" s="110">
        <v>0.3</v>
      </c>
      <c r="K114" s="110"/>
      <c r="L114" s="110">
        <f t="shared" si="41"/>
        <v>0.3</v>
      </c>
      <c r="M114" s="150">
        <v>0.3</v>
      </c>
      <c r="N114" s="110"/>
    </row>
    <row r="115" spans="1:14" s="104" customFormat="1" ht="189">
      <c r="A115" s="111" t="s">
        <v>985</v>
      </c>
      <c r="B115" s="139" t="s">
        <v>622</v>
      </c>
      <c r="C115" s="102" t="s">
        <v>671</v>
      </c>
      <c r="D115" s="102" t="s">
        <v>673</v>
      </c>
      <c r="E115" s="108" t="s">
        <v>780</v>
      </c>
      <c r="F115" s="110">
        <f t="shared" si="42"/>
        <v>3</v>
      </c>
      <c r="G115" s="117">
        <v>3</v>
      </c>
      <c r="H115" s="117"/>
      <c r="I115" s="110">
        <f t="shared" si="40"/>
        <v>7</v>
      </c>
      <c r="J115" s="117">
        <v>7</v>
      </c>
      <c r="K115" s="117"/>
      <c r="L115" s="110">
        <f t="shared" si="41"/>
        <v>7</v>
      </c>
      <c r="M115" s="151">
        <v>7</v>
      </c>
      <c r="N115" s="117"/>
    </row>
    <row r="116" spans="1:14" s="104" customFormat="1" ht="94.5">
      <c r="A116" s="118" t="s">
        <v>601</v>
      </c>
      <c r="B116" s="116" t="s">
        <v>624</v>
      </c>
      <c r="C116" s="102" t="s">
        <v>940</v>
      </c>
      <c r="D116" s="102" t="s">
        <v>673</v>
      </c>
      <c r="E116" s="108" t="s">
        <v>780</v>
      </c>
      <c r="F116" s="110">
        <f t="shared" si="42"/>
        <v>7</v>
      </c>
      <c r="G116" s="117">
        <v>7</v>
      </c>
      <c r="H116" s="117"/>
      <c r="I116" s="110">
        <f t="shared" si="40"/>
        <v>7</v>
      </c>
      <c r="J116" s="117">
        <v>7</v>
      </c>
      <c r="K116" s="117"/>
      <c r="L116" s="110">
        <f t="shared" si="41"/>
        <v>8</v>
      </c>
      <c r="M116" s="151">
        <v>8</v>
      </c>
      <c r="N116" s="117"/>
    </row>
    <row r="117" spans="1:14" s="104" customFormat="1" ht="78.75">
      <c r="A117" s="118" t="s">
        <v>827</v>
      </c>
      <c r="B117" s="116" t="s">
        <v>624</v>
      </c>
      <c r="C117" s="102" t="s">
        <v>671</v>
      </c>
      <c r="D117" s="102" t="s">
        <v>673</v>
      </c>
      <c r="E117" s="108" t="s">
        <v>780</v>
      </c>
      <c r="F117" s="110">
        <f t="shared" si="42"/>
        <v>857</v>
      </c>
      <c r="G117" s="117">
        <v>857</v>
      </c>
      <c r="H117" s="117"/>
      <c r="I117" s="110">
        <f t="shared" si="40"/>
        <v>873</v>
      </c>
      <c r="J117" s="117">
        <v>873</v>
      </c>
      <c r="K117" s="117"/>
      <c r="L117" s="110">
        <f t="shared" si="41"/>
        <v>929</v>
      </c>
      <c r="M117" s="151">
        <v>929</v>
      </c>
      <c r="N117" s="117"/>
    </row>
    <row r="118" spans="1:14" s="104" customFormat="1" ht="78.75">
      <c r="A118" s="118" t="s">
        <v>550</v>
      </c>
      <c r="B118" s="116" t="s">
        <v>625</v>
      </c>
      <c r="C118" s="102" t="s">
        <v>940</v>
      </c>
      <c r="D118" s="102" t="s">
        <v>673</v>
      </c>
      <c r="E118" s="108" t="s">
        <v>780</v>
      </c>
      <c r="F118" s="110">
        <f t="shared" si="42"/>
        <v>1</v>
      </c>
      <c r="G118" s="110">
        <v>1</v>
      </c>
      <c r="H118" s="110"/>
      <c r="I118" s="110">
        <f t="shared" si="40"/>
        <v>1</v>
      </c>
      <c r="J118" s="110">
        <v>1</v>
      </c>
      <c r="K118" s="110"/>
      <c r="L118" s="110">
        <f t="shared" si="41"/>
        <v>1</v>
      </c>
      <c r="M118" s="150">
        <v>1</v>
      </c>
      <c r="N118" s="110"/>
    </row>
    <row r="119" spans="1:14" s="104" customFormat="1" ht="78.75">
      <c r="A119" s="118" t="s">
        <v>528</v>
      </c>
      <c r="B119" s="116" t="s">
        <v>625</v>
      </c>
      <c r="C119" s="102" t="s">
        <v>671</v>
      </c>
      <c r="D119" s="102" t="s">
        <v>673</v>
      </c>
      <c r="E119" s="108" t="s">
        <v>780</v>
      </c>
      <c r="F119" s="110">
        <f t="shared" si="42"/>
        <v>125</v>
      </c>
      <c r="G119" s="117">
        <v>125</v>
      </c>
      <c r="H119" s="117"/>
      <c r="I119" s="110">
        <f t="shared" si="40"/>
        <v>139</v>
      </c>
      <c r="J119" s="117">
        <v>139</v>
      </c>
      <c r="K119" s="117"/>
      <c r="L119" s="110">
        <f t="shared" si="41"/>
        <v>144</v>
      </c>
      <c r="M119" s="151">
        <v>144</v>
      </c>
      <c r="N119" s="117"/>
    </row>
    <row r="120" spans="1:14" s="104" customFormat="1" ht="204.75">
      <c r="A120" s="118" t="s">
        <v>529</v>
      </c>
      <c r="B120" s="116" t="s">
        <v>626</v>
      </c>
      <c r="C120" s="102" t="s">
        <v>940</v>
      </c>
      <c r="D120" s="102">
        <v>10</v>
      </c>
      <c r="E120" s="108" t="s">
        <v>780</v>
      </c>
      <c r="F120" s="110">
        <f t="shared" si="42"/>
        <v>1</v>
      </c>
      <c r="G120" s="110">
        <v>1</v>
      </c>
      <c r="H120" s="110"/>
      <c r="I120" s="110">
        <f t="shared" si="40"/>
        <v>1</v>
      </c>
      <c r="J120" s="110">
        <v>1</v>
      </c>
      <c r="K120" s="110"/>
      <c r="L120" s="110">
        <f t="shared" si="41"/>
        <v>1</v>
      </c>
      <c r="M120" s="150">
        <v>1</v>
      </c>
      <c r="N120" s="110"/>
    </row>
    <row r="121" spans="1:14" s="104" customFormat="1" ht="204.75">
      <c r="A121" s="118" t="s">
        <v>530</v>
      </c>
      <c r="B121" s="116" t="s">
        <v>626</v>
      </c>
      <c r="C121" s="102" t="s">
        <v>671</v>
      </c>
      <c r="D121" s="102">
        <v>10</v>
      </c>
      <c r="E121" s="108" t="s">
        <v>780</v>
      </c>
      <c r="F121" s="110">
        <f t="shared" si="42"/>
        <v>60</v>
      </c>
      <c r="G121" s="117">
        <v>60</v>
      </c>
      <c r="H121" s="117"/>
      <c r="I121" s="110">
        <f t="shared" si="40"/>
        <v>62</v>
      </c>
      <c r="J121" s="117">
        <v>62</v>
      </c>
      <c r="K121" s="117"/>
      <c r="L121" s="110">
        <f t="shared" si="41"/>
        <v>64</v>
      </c>
      <c r="M121" s="151">
        <v>64</v>
      </c>
      <c r="N121" s="117"/>
    </row>
    <row r="122" spans="1:14" s="104" customFormat="1" ht="78.75">
      <c r="A122" s="118" t="s">
        <v>629</v>
      </c>
      <c r="B122" s="116" t="s">
        <v>627</v>
      </c>
      <c r="C122" s="102" t="s">
        <v>940</v>
      </c>
      <c r="D122" s="102" t="s">
        <v>673</v>
      </c>
      <c r="E122" s="108" t="s">
        <v>780</v>
      </c>
      <c r="F122" s="110">
        <f t="shared" si="42"/>
        <v>56</v>
      </c>
      <c r="G122" s="110">
        <v>56</v>
      </c>
      <c r="H122" s="110"/>
      <c r="I122" s="110">
        <f t="shared" si="40"/>
        <v>51</v>
      </c>
      <c r="J122" s="110">
        <v>51</v>
      </c>
      <c r="K122" s="110"/>
      <c r="L122" s="110">
        <f t="shared" si="41"/>
        <v>53</v>
      </c>
      <c r="M122" s="150">
        <v>53</v>
      </c>
      <c r="N122" s="110"/>
    </row>
    <row r="123" spans="1:14" s="104" customFormat="1" ht="78.75">
      <c r="A123" s="118" t="s">
        <v>629</v>
      </c>
      <c r="B123" s="116" t="s">
        <v>627</v>
      </c>
      <c r="C123" s="102" t="s">
        <v>671</v>
      </c>
      <c r="D123" s="102" t="s">
        <v>673</v>
      </c>
      <c r="E123" s="108" t="s">
        <v>780</v>
      </c>
      <c r="F123" s="110">
        <f t="shared" si="42"/>
        <v>4741</v>
      </c>
      <c r="G123" s="117">
        <v>4741</v>
      </c>
      <c r="H123" s="117"/>
      <c r="I123" s="110">
        <f t="shared" si="40"/>
        <v>5106</v>
      </c>
      <c r="J123" s="117">
        <v>5106</v>
      </c>
      <c r="K123" s="117"/>
      <c r="L123" s="110">
        <f t="shared" si="41"/>
        <v>5310</v>
      </c>
      <c r="M123" s="151">
        <v>5310</v>
      </c>
      <c r="N123" s="117"/>
    </row>
    <row r="124" spans="1:14" s="104" customFormat="1" ht="78.75">
      <c r="A124" s="118" t="s">
        <v>630</v>
      </c>
      <c r="B124" s="116" t="s">
        <v>870</v>
      </c>
      <c r="C124" s="102" t="s">
        <v>940</v>
      </c>
      <c r="D124" s="102">
        <v>10</v>
      </c>
      <c r="E124" s="108" t="s">
        <v>780</v>
      </c>
      <c r="F124" s="110">
        <f t="shared" si="42"/>
        <v>2</v>
      </c>
      <c r="G124" s="110">
        <v>2</v>
      </c>
      <c r="H124" s="110"/>
      <c r="I124" s="110">
        <f t="shared" si="40"/>
        <v>1</v>
      </c>
      <c r="J124" s="110">
        <v>1</v>
      </c>
      <c r="K124" s="110"/>
      <c r="L124" s="110">
        <f t="shared" si="41"/>
        <v>1</v>
      </c>
      <c r="M124" s="150">
        <v>1</v>
      </c>
      <c r="N124" s="110"/>
    </row>
    <row r="125" spans="1:14" s="104" customFormat="1" ht="31.5">
      <c r="A125" s="118" t="s">
        <v>869</v>
      </c>
      <c r="B125" s="116" t="s">
        <v>870</v>
      </c>
      <c r="C125" s="102" t="s">
        <v>671</v>
      </c>
      <c r="D125" s="102">
        <v>10</v>
      </c>
      <c r="E125" s="108" t="s">
        <v>780</v>
      </c>
      <c r="F125" s="110">
        <f t="shared" si="42"/>
        <v>33</v>
      </c>
      <c r="G125" s="117">
        <v>33</v>
      </c>
      <c r="H125" s="117"/>
      <c r="I125" s="110">
        <f t="shared" si="40"/>
        <v>11</v>
      </c>
      <c r="J125" s="117">
        <v>11</v>
      </c>
      <c r="K125" s="117"/>
      <c r="L125" s="110">
        <f t="shared" si="41"/>
        <v>12</v>
      </c>
      <c r="M125" s="151">
        <v>12</v>
      </c>
      <c r="N125" s="117"/>
    </row>
    <row r="126" spans="1:14" s="104" customFormat="1" ht="31.5">
      <c r="A126" s="118" t="s">
        <v>871</v>
      </c>
      <c r="B126" s="116" t="s">
        <v>872</v>
      </c>
      <c r="C126" s="102" t="s">
        <v>940</v>
      </c>
      <c r="D126" s="102">
        <v>10</v>
      </c>
      <c r="E126" s="108" t="s">
        <v>780</v>
      </c>
      <c r="F126" s="110">
        <f t="shared" si="42"/>
        <v>1</v>
      </c>
      <c r="G126" s="110">
        <v>1</v>
      </c>
      <c r="H126" s="110"/>
      <c r="I126" s="110">
        <f t="shared" si="40"/>
        <v>1</v>
      </c>
      <c r="J126" s="110">
        <v>1</v>
      </c>
      <c r="K126" s="110"/>
      <c r="L126" s="110">
        <f t="shared" si="41"/>
        <v>1</v>
      </c>
      <c r="M126" s="150">
        <v>1</v>
      </c>
      <c r="N126" s="110"/>
    </row>
    <row r="127" spans="1:14" s="104" customFormat="1" ht="63">
      <c r="A127" s="118" t="s">
        <v>613</v>
      </c>
      <c r="B127" s="116" t="s">
        <v>872</v>
      </c>
      <c r="C127" s="102" t="s">
        <v>671</v>
      </c>
      <c r="D127" s="102">
        <v>10</v>
      </c>
      <c r="E127" s="108" t="s">
        <v>780</v>
      </c>
      <c r="F127" s="110">
        <f t="shared" si="42"/>
        <v>23</v>
      </c>
      <c r="G127" s="117">
        <v>23</v>
      </c>
      <c r="H127" s="117"/>
      <c r="I127" s="110">
        <f t="shared" si="40"/>
        <v>24</v>
      </c>
      <c r="J127" s="117">
        <v>24</v>
      </c>
      <c r="K127" s="117"/>
      <c r="L127" s="110">
        <f t="shared" si="41"/>
        <v>25</v>
      </c>
      <c r="M127" s="151">
        <v>25</v>
      </c>
      <c r="N127" s="117"/>
    </row>
    <row r="128" spans="1:14" s="104" customFormat="1" ht="110.25">
      <c r="A128" s="118" t="s">
        <v>631</v>
      </c>
      <c r="B128" s="116" t="s">
        <v>873</v>
      </c>
      <c r="C128" s="102" t="s">
        <v>940</v>
      </c>
      <c r="D128" s="102">
        <v>10</v>
      </c>
      <c r="E128" s="108" t="s">
        <v>780</v>
      </c>
      <c r="F128" s="110">
        <f t="shared" si="42"/>
        <v>30</v>
      </c>
      <c r="G128" s="110">
        <v>30</v>
      </c>
      <c r="H128" s="110"/>
      <c r="I128" s="110">
        <f t="shared" si="40"/>
        <v>30</v>
      </c>
      <c r="J128" s="110">
        <v>30</v>
      </c>
      <c r="K128" s="110"/>
      <c r="L128" s="110">
        <f t="shared" si="41"/>
        <v>31</v>
      </c>
      <c r="M128" s="150">
        <v>31</v>
      </c>
      <c r="N128" s="110"/>
    </row>
    <row r="129" spans="1:14" s="104" customFormat="1" ht="94.5">
      <c r="A129" s="118" t="s">
        <v>633</v>
      </c>
      <c r="B129" s="116" t="s">
        <v>873</v>
      </c>
      <c r="C129" s="102" t="s">
        <v>671</v>
      </c>
      <c r="D129" s="102">
        <v>10</v>
      </c>
      <c r="E129" s="108" t="s">
        <v>780</v>
      </c>
      <c r="F129" s="110">
        <f t="shared" si="42"/>
        <v>1956</v>
      </c>
      <c r="G129" s="110">
        <v>1956</v>
      </c>
      <c r="H129" s="117"/>
      <c r="I129" s="110">
        <f t="shared" si="40"/>
        <v>2032</v>
      </c>
      <c r="J129" s="110">
        <v>2032</v>
      </c>
      <c r="K129" s="117"/>
      <c r="L129" s="110">
        <f t="shared" si="41"/>
        <v>2113</v>
      </c>
      <c r="M129" s="150">
        <v>2113</v>
      </c>
      <c r="N129" s="117"/>
    </row>
    <row r="130" spans="1:14" s="104" customFormat="1" ht="78.75">
      <c r="A130" s="111" t="s">
        <v>788</v>
      </c>
      <c r="B130" s="116" t="s">
        <v>878</v>
      </c>
      <c r="C130" s="102" t="s">
        <v>940</v>
      </c>
      <c r="D130" s="102" t="s">
        <v>673</v>
      </c>
      <c r="E130" s="108" t="s">
        <v>780</v>
      </c>
      <c r="F130" s="110">
        <f t="shared" si="42"/>
        <v>2</v>
      </c>
      <c r="G130" s="110">
        <v>2</v>
      </c>
      <c r="H130" s="110"/>
      <c r="I130" s="110">
        <f t="shared" si="40"/>
        <v>2</v>
      </c>
      <c r="J130" s="110">
        <v>2</v>
      </c>
      <c r="K130" s="110"/>
      <c r="L130" s="110">
        <f t="shared" si="41"/>
        <v>2</v>
      </c>
      <c r="M130" s="150">
        <v>2</v>
      </c>
      <c r="N130" s="110"/>
    </row>
    <row r="131" spans="1:14" s="104" customFormat="1" ht="78.75">
      <c r="A131" s="111" t="s">
        <v>788</v>
      </c>
      <c r="B131" s="116" t="s">
        <v>878</v>
      </c>
      <c r="C131" s="102" t="s">
        <v>671</v>
      </c>
      <c r="D131" s="102" t="s">
        <v>673</v>
      </c>
      <c r="E131" s="108" t="s">
        <v>780</v>
      </c>
      <c r="F131" s="110">
        <f t="shared" si="42"/>
        <v>115</v>
      </c>
      <c r="G131" s="117">
        <v>115</v>
      </c>
      <c r="H131" s="117"/>
      <c r="I131" s="110">
        <f t="shared" si="40"/>
        <v>81</v>
      </c>
      <c r="J131" s="117">
        <v>81</v>
      </c>
      <c r="K131" s="117"/>
      <c r="L131" s="110">
        <f t="shared" si="41"/>
        <v>84</v>
      </c>
      <c r="M131" s="151">
        <v>84</v>
      </c>
      <c r="N131" s="117"/>
    </row>
    <row r="132" spans="1:14" s="104" customFormat="1" ht="157.5">
      <c r="A132" s="111" t="s">
        <v>632</v>
      </c>
      <c r="B132" s="116" t="s">
        <v>903</v>
      </c>
      <c r="C132" s="102" t="s">
        <v>671</v>
      </c>
      <c r="D132" s="102">
        <v>10</v>
      </c>
      <c r="E132" s="108" t="s">
        <v>780</v>
      </c>
      <c r="F132" s="110">
        <f>SUM(G132:H132)</f>
        <v>10</v>
      </c>
      <c r="G132" s="117">
        <v>10</v>
      </c>
      <c r="H132" s="117"/>
      <c r="I132" s="110">
        <f t="shared" si="40"/>
        <v>10</v>
      </c>
      <c r="J132" s="117">
        <v>10</v>
      </c>
      <c r="K132" s="117"/>
      <c r="L132" s="110">
        <f t="shared" si="41"/>
        <v>10</v>
      </c>
      <c r="M132" s="151">
        <v>10</v>
      </c>
      <c r="N132" s="117"/>
    </row>
    <row r="133" spans="1:14" s="119" customFormat="1" ht="110.25">
      <c r="A133" s="98" t="s">
        <v>242</v>
      </c>
      <c r="B133" s="131" t="s">
        <v>677</v>
      </c>
      <c r="C133" s="105"/>
      <c r="D133" s="105"/>
      <c r="E133" s="105"/>
      <c r="F133" s="103">
        <f>F134</f>
        <v>41942</v>
      </c>
      <c r="G133" s="103">
        <f aca="true" t="shared" si="43" ref="G133:N133">G134</f>
        <v>41782</v>
      </c>
      <c r="H133" s="103">
        <f t="shared" si="43"/>
        <v>160</v>
      </c>
      <c r="I133" s="103">
        <f t="shared" si="43"/>
        <v>42621</v>
      </c>
      <c r="J133" s="103">
        <f t="shared" si="43"/>
        <v>42461</v>
      </c>
      <c r="K133" s="103">
        <f t="shared" si="43"/>
        <v>160</v>
      </c>
      <c r="L133" s="103">
        <f t="shared" si="43"/>
        <v>44259</v>
      </c>
      <c r="M133" s="177">
        <f t="shared" si="43"/>
        <v>44099</v>
      </c>
      <c r="N133" s="103">
        <f t="shared" si="43"/>
        <v>160</v>
      </c>
    </row>
    <row r="134" spans="1:14" s="119" customFormat="1" ht="63">
      <c r="A134" s="111" t="s">
        <v>535</v>
      </c>
      <c r="B134" s="114" t="s">
        <v>787</v>
      </c>
      <c r="C134" s="105"/>
      <c r="D134" s="105"/>
      <c r="E134" s="105"/>
      <c r="F134" s="110">
        <f>SUM(F135:F141)</f>
        <v>41942</v>
      </c>
      <c r="G134" s="110">
        <f>SUM(G135:G141)</f>
        <v>41782</v>
      </c>
      <c r="H134" s="110">
        <f aca="true" t="shared" si="44" ref="H134:N134">SUM(H135:H141)</f>
        <v>160</v>
      </c>
      <c r="I134" s="110">
        <f t="shared" si="44"/>
        <v>42621</v>
      </c>
      <c r="J134" s="110">
        <f t="shared" si="44"/>
        <v>42461</v>
      </c>
      <c r="K134" s="110">
        <f t="shared" si="44"/>
        <v>160</v>
      </c>
      <c r="L134" s="110">
        <f t="shared" si="44"/>
        <v>44259</v>
      </c>
      <c r="M134" s="150">
        <f t="shared" si="44"/>
        <v>44099</v>
      </c>
      <c r="N134" s="110">
        <f t="shared" si="44"/>
        <v>160</v>
      </c>
    </row>
    <row r="135" spans="1:14" s="104" customFormat="1" ht="189">
      <c r="A135" s="111" t="s">
        <v>243</v>
      </c>
      <c r="B135" s="116" t="s">
        <v>851</v>
      </c>
      <c r="C135" s="102" t="s">
        <v>667</v>
      </c>
      <c r="D135" s="102" t="s">
        <v>673</v>
      </c>
      <c r="E135" s="108" t="s">
        <v>979</v>
      </c>
      <c r="F135" s="110">
        <f aca="true" t="shared" si="45" ref="F135:F140">SUM(G135:H135)</f>
        <v>160</v>
      </c>
      <c r="G135" s="117"/>
      <c r="H135" s="117">
        <v>160</v>
      </c>
      <c r="I135" s="110">
        <f aca="true" t="shared" si="46" ref="I135:I140">SUM(J135:K135)</f>
        <v>160</v>
      </c>
      <c r="J135" s="117"/>
      <c r="K135" s="117">
        <v>160</v>
      </c>
      <c r="L135" s="110">
        <f aca="true" t="shared" si="47" ref="L135:L140">SUM(M135:N135)</f>
        <v>160</v>
      </c>
      <c r="M135" s="151"/>
      <c r="N135" s="117">
        <v>160</v>
      </c>
    </row>
    <row r="136" spans="1:14" s="104" customFormat="1" ht="141.75">
      <c r="A136" s="115" t="s">
        <v>997</v>
      </c>
      <c r="B136" s="116" t="s">
        <v>852</v>
      </c>
      <c r="C136" s="102" t="s">
        <v>938</v>
      </c>
      <c r="D136" s="102" t="s">
        <v>673</v>
      </c>
      <c r="E136" s="108" t="s">
        <v>979</v>
      </c>
      <c r="F136" s="110">
        <f t="shared" si="45"/>
        <v>2053</v>
      </c>
      <c r="G136" s="117">
        <v>2053</v>
      </c>
      <c r="H136" s="117"/>
      <c r="I136" s="110">
        <f t="shared" si="46"/>
        <v>2074</v>
      </c>
      <c r="J136" s="117">
        <v>2074</v>
      </c>
      <c r="K136" s="117"/>
      <c r="L136" s="110">
        <f t="shared" si="47"/>
        <v>2094</v>
      </c>
      <c r="M136" s="117">
        <v>2094</v>
      </c>
      <c r="N136" s="117"/>
    </row>
    <row r="137" spans="1:14" s="104" customFormat="1" ht="78.75">
      <c r="A137" s="115" t="s">
        <v>125</v>
      </c>
      <c r="B137" s="116" t="s">
        <v>852</v>
      </c>
      <c r="C137" s="102" t="s">
        <v>940</v>
      </c>
      <c r="D137" s="102" t="s">
        <v>673</v>
      </c>
      <c r="E137" s="108" t="s">
        <v>979</v>
      </c>
      <c r="F137" s="110">
        <f t="shared" si="45"/>
        <v>787.8</v>
      </c>
      <c r="G137" s="117">
        <v>787.8</v>
      </c>
      <c r="H137" s="117"/>
      <c r="I137" s="110">
        <f t="shared" si="46"/>
        <v>648</v>
      </c>
      <c r="J137" s="117">
        <v>648</v>
      </c>
      <c r="K137" s="117"/>
      <c r="L137" s="110">
        <f t="shared" si="47"/>
        <v>659</v>
      </c>
      <c r="M137" s="151">
        <v>659</v>
      </c>
      <c r="N137" s="117"/>
    </row>
    <row r="138" spans="1:14" s="104" customFormat="1" ht="63">
      <c r="A138" s="115" t="s">
        <v>354</v>
      </c>
      <c r="B138" s="116" t="s">
        <v>852</v>
      </c>
      <c r="C138" s="102" t="s">
        <v>671</v>
      </c>
      <c r="D138" s="102" t="s">
        <v>673</v>
      </c>
      <c r="E138" s="108" t="s">
        <v>979</v>
      </c>
      <c r="F138" s="110">
        <f t="shared" si="45"/>
        <v>0</v>
      </c>
      <c r="G138" s="110"/>
      <c r="H138" s="117"/>
      <c r="I138" s="110">
        <f t="shared" si="46"/>
        <v>0</v>
      </c>
      <c r="J138" s="110"/>
      <c r="K138" s="117"/>
      <c r="L138" s="110">
        <f t="shared" si="47"/>
        <v>0</v>
      </c>
      <c r="M138" s="150"/>
      <c r="N138" s="117"/>
    </row>
    <row r="139" spans="1:14" s="104" customFormat="1" ht="94.5">
      <c r="A139" s="115" t="s">
        <v>355</v>
      </c>
      <c r="B139" s="116" t="s">
        <v>852</v>
      </c>
      <c r="C139" s="102" t="s">
        <v>667</v>
      </c>
      <c r="D139" s="102" t="s">
        <v>673</v>
      </c>
      <c r="E139" s="108" t="s">
        <v>979</v>
      </c>
      <c r="F139" s="110">
        <f t="shared" si="45"/>
        <v>38603</v>
      </c>
      <c r="G139" s="117">
        <v>38603</v>
      </c>
      <c r="H139" s="117"/>
      <c r="I139" s="110">
        <f t="shared" si="46"/>
        <v>39399</v>
      </c>
      <c r="J139" s="117">
        <v>39399</v>
      </c>
      <c r="K139" s="117"/>
      <c r="L139" s="110">
        <f t="shared" si="47"/>
        <v>41006</v>
      </c>
      <c r="M139" s="151">
        <v>41006</v>
      </c>
      <c r="N139" s="117"/>
    </row>
    <row r="140" spans="1:14" s="104" customFormat="1" ht="47.25">
      <c r="A140" s="115" t="s">
        <v>634</v>
      </c>
      <c r="B140" s="116" t="s">
        <v>852</v>
      </c>
      <c r="C140" s="102" t="s">
        <v>655</v>
      </c>
      <c r="D140" s="102" t="s">
        <v>673</v>
      </c>
      <c r="E140" s="108" t="s">
        <v>979</v>
      </c>
      <c r="F140" s="110">
        <f t="shared" si="45"/>
        <v>0.2</v>
      </c>
      <c r="G140" s="117">
        <v>0.2</v>
      </c>
      <c r="H140" s="117"/>
      <c r="I140" s="110">
        <f t="shared" si="46"/>
        <v>2</v>
      </c>
      <c r="J140" s="117">
        <v>2</v>
      </c>
      <c r="K140" s="117"/>
      <c r="L140" s="110">
        <f t="shared" si="47"/>
        <v>2</v>
      </c>
      <c r="M140" s="151">
        <v>2</v>
      </c>
      <c r="N140" s="117"/>
    </row>
    <row r="141" spans="1:14" s="104" customFormat="1" ht="126">
      <c r="A141" s="180" t="s">
        <v>468</v>
      </c>
      <c r="B141" s="116" t="s">
        <v>481</v>
      </c>
      <c r="C141" s="102" t="s">
        <v>671</v>
      </c>
      <c r="D141" s="102" t="s">
        <v>673</v>
      </c>
      <c r="E141" s="102" t="s">
        <v>780</v>
      </c>
      <c r="F141" s="110">
        <f>SUM(G141:H141)</f>
        <v>338</v>
      </c>
      <c r="G141" s="117">
        <v>338</v>
      </c>
      <c r="H141" s="117"/>
      <c r="I141" s="110">
        <f>SUM(J141:K141)</f>
        <v>338</v>
      </c>
      <c r="J141" s="117">
        <v>338</v>
      </c>
      <c r="K141" s="117"/>
      <c r="L141" s="110">
        <f>SUM(M141:N141)</f>
        <v>338</v>
      </c>
      <c r="M141" s="151">
        <v>338</v>
      </c>
      <c r="N141" s="117"/>
    </row>
    <row r="142" spans="1:14" s="119" customFormat="1" ht="94.5">
      <c r="A142" s="98" t="s">
        <v>266</v>
      </c>
      <c r="B142" s="131" t="s">
        <v>393</v>
      </c>
      <c r="C142" s="105"/>
      <c r="D142" s="105"/>
      <c r="E142" s="108"/>
      <c r="F142" s="103">
        <f aca="true" t="shared" si="48" ref="F142:N142">SUM(F143,F151,F154)</f>
        <v>37334.3</v>
      </c>
      <c r="G142" s="103">
        <f t="shared" si="48"/>
        <v>37321.3</v>
      </c>
      <c r="H142" s="103">
        <f t="shared" si="48"/>
        <v>13</v>
      </c>
      <c r="I142" s="103">
        <f t="shared" si="48"/>
        <v>41713.3</v>
      </c>
      <c r="J142" s="103">
        <f t="shared" si="48"/>
        <v>41713.3</v>
      </c>
      <c r="K142" s="103">
        <f t="shared" si="48"/>
        <v>0</v>
      </c>
      <c r="L142" s="103">
        <f t="shared" si="48"/>
        <v>43747.7</v>
      </c>
      <c r="M142" s="177">
        <f t="shared" si="48"/>
        <v>43747.7</v>
      </c>
      <c r="N142" s="103">
        <f t="shared" si="48"/>
        <v>0</v>
      </c>
    </row>
    <row r="143" spans="1:14" s="119" customFormat="1" ht="47.25">
      <c r="A143" s="111" t="s">
        <v>932</v>
      </c>
      <c r="B143" s="114" t="s">
        <v>43</v>
      </c>
      <c r="C143" s="105"/>
      <c r="D143" s="105"/>
      <c r="E143" s="105"/>
      <c r="F143" s="110">
        <f>SUM(F144:F150)</f>
        <v>19124</v>
      </c>
      <c r="G143" s="110">
        <f aca="true" t="shared" si="49" ref="G143:N143">SUM(G144:G150)</f>
        <v>19111</v>
      </c>
      <c r="H143" s="110">
        <f t="shared" si="49"/>
        <v>13</v>
      </c>
      <c r="I143" s="110">
        <f t="shared" si="49"/>
        <v>21987</v>
      </c>
      <c r="J143" s="110">
        <f t="shared" si="49"/>
        <v>21987</v>
      </c>
      <c r="K143" s="110">
        <f t="shared" si="49"/>
        <v>0</v>
      </c>
      <c r="L143" s="110">
        <f t="shared" si="49"/>
        <v>23041</v>
      </c>
      <c r="M143" s="150">
        <f t="shared" si="49"/>
        <v>23041</v>
      </c>
      <c r="N143" s="110">
        <f t="shared" si="49"/>
        <v>0</v>
      </c>
    </row>
    <row r="144" spans="1:14" s="119" customFormat="1" ht="47.25">
      <c r="A144" s="106" t="s">
        <v>795</v>
      </c>
      <c r="B144" s="116" t="s">
        <v>796</v>
      </c>
      <c r="C144" s="102" t="s">
        <v>671</v>
      </c>
      <c r="D144" s="102">
        <v>10</v>
      </c>
      <c r="E144" s="108" t="s">
        <v>780</v>
      </c>
      <c r="F144" s="110">
        <f>SUM(G144:H144)</f>
        <v>13</v>
      </c>
      <c r="G144" s="110"/>
      <c r="H144" s="110">
        <v>13</v>
      </c>
      <c r="I144" s="110">
        <f>SUM(J144:K144)</f>
        <v>0</v>
      </c>
      <c r="J144" s="110"/>
      <c r="K144" s="110"/>
      <c r="L144" s="110">
        <f>SUM(M144:N144)</f>
        <v>0</v>
      </c>
      <c r="M144" s="150"/>
      <c r="N144" s="110"/>
    </row>
    <row r="145" spans="1:14" s="104" customFormat="1" ht="126">
      <c r="A145" s="111" t="s">
        <v>345</v>
      </c>
      <c r="B145" s="116" t="s">
        <v>344</v>
      </c>
      <c r="C145" s="102" t="s">
        <v>671</v>
      </c>
      <c r="D145" s="102">
        <v>10</v>
      </c>
      <c r="E145" s="108" t="s">
        <v>780</v>
      </c>
      <c r="F145" s="110">
        <f aca="true" t="shared" si="50" ref="F145:F150">SUM(G145:H145)</f>
        <v>5455</v>
      </c>
      <c r="G145" s="117">
        <v>5455</v>
      </c>
      <c r="H145" s="117"/>
      <c r="I145" s="110">
        <f aca="true" t="shared" si="51" ref="I145:I150">SUM(J145:K145)</f>
        <v>7203</v>
      </c>
      <c r="J145" s="117">
        <v>7203</v>
      </c>
      <c r="K145" s="117"/>
      <c r="L145" s="110">
        <f aca="true" t="shared" si="52" ref="L145:L150">SUM(M145:N145)</f>
        <v>7540</v>
      </c>
      <c r="M145" s="151">
        <v>7540</v>
      </c>
      <c r="N145" s="117"/>
    </row>
    <row r="146" spans="1:14" s="104" customFormat="1" ht="78.75">
      <c r="A146" s="111" t="s">
        <v>811</v>
      </c>
      <c r="B146" s="116" t="s">
        <v>592</v>
      </c>
      <c r="C146" s="102" t="s">
        <v>940</v>
      </c>
      <c r="D146" s="102" t="s">
        <v>673</v>
      </c>
      <c r="E146" s="108" t="s">
        <v>780</v>
      </c>
      <c r="F146" s="110">
        <f t="shared" si="50"/>
        <v>62</v>
      </c>
      <c r="G146" s="110">
        <v>62</v>
      </c>
      <c r="H146" s="110"/>
      <c r="I146" s="110">
        <f t="shared" si="51"/>
        <v>68</v>
      </c>
      <c r="J146" s="110">
        <v>68</v>
      </c>
      <c r="K146" s="110"/>
      <c r="L146" s="110">
        <f t="shared" si="52"/>
        <v>70</v>
      </c>
      <c r="M146" s="150">
        <v>70</v>
      </c>
      <c r="N146" s="110"/>
    </row>
    <row r="147" spans="1:14" s="104" customFormat="1" ht="63">
      <c r="A147" s="111" t="s">
        <v>394</v>
      </c>
      <c r="B147" s="116" t="s">
        <v>592</v>
      </c>
      <c r="C147" s="102" t="s">
        <v>671</v>
      </c>
      <c r="D147" s="102" t="s">
        <v>673</v>
      </c>
      <c r="E147" s="108" t="s">
        <v>780</v>
      </c>
      <c r="F147" s="110">
        <f t="shared" si="50"/>
        <v>7645</v>
      </c>
      <c r="G147" s="117">
        <v>7645</v>
      </c>
      <c r="H147" s="117"/>
      <c r="I147" s="110">
        <f t="shared" si="51"/>
        <v>8502</v>
      </c>
      <c r="J147" s="117">
        <v>8502</v>
      </c>
      <c r="K147" s="117"/>
      <c r="L147" s="110">
        <f t="shared" si="52"/>
        <v>8848</v>
      </c>
      <c r="M147" s="151">
        <v>8848</v>
      </c>
      <c r="N147" s="117"/>
    </row>
    <row r="148" spans="1:14" s="104" customFormat="1" ht="78.75">
      <c r="A148" s="111" t="s">
        <v>810</v>
      </c>
      <c r="B148" s="116" t="s">
        <v>576</v>
      </c>
      <c r="C148" s="102" t="s">
        <v>940</v>
      </c>
      <c r="D148" s="102">
        <v>10</v>
      </c>
      <c r="E148" s="108" t="s">
        <v>780</v>
      </c>
      <c r="F148" s="110">
        <f t="shared" si="50"/>
        <v>3</v>
      </c>
      <c r="G148" s="110">
        <v>3</v>
      </c>
      <c r="H148" s="110"/>
      <c r="I148" s="110">
        <f t="shared" si="51"/>
        <v>1</v>
      </c>
      <c r="J148" s="110">
        <v>1</v>
      </c>
      <c r="K148" s="110"/>
      <c r="L148" s="110">
        <f t="shared" si="52"/>
        <v>1</v>
      </c>
      <c r="M148" s="150">
        <v>1</v>
      </c>
      <c r="N148" s="110"/>
    </row>
    <row r="149" spans="1:14" s="104" customFormat="1" ht="63">
      <c r="A149" s="111" t="s">
        <v>395</v>
      </c>
      <c r="B149" s="116" t="s">
        <v>576</v>
      </c>
      <c r="C149" s="102">
        <v>300</v>
      </c>
      <c r="D149" s="102">
        <v>10</v>
      </c>
      <c r="E149" s="108" t="s">
        <v>780</v>
      </c>
      <c r="F149" s="110">
        <f>SUM(G149:H149)</f>
        <v>5855</v>
      </c>
      <c r="G149" s="110">
        <v>5855</v>
      </c>
      <c r="H149" s="117"/>
      <c r="I149" s="110">
        <f>SUM(J149:K149)</f>
        <v>6213</v>
      </c>
      <c r="J149" s="110">
        <v>6213</v>
      </c>
      <c r="K149" s="117"/>
      <c r="L149" s="110">
        <f>SUM(M149:N149)</f>
        <v>6582</v>
      </c>
      <c r="M149" s="110">
        <v>6582</v>
      </c>
      <c r="N149" s="117"/>
    </row>
    <row r="150" spans="1:14" s="104" customFormat="1" ht="110.25">
      <c r="A150" s="111" t="s">
        <v>991</v>
      </c>
      <c r="B150" s="116" t="s">
        <v>990</v>
      </c>
      <c r="C150" s="102">
        <v>300</v>
      </c>
      <c r="D150" s="102" t="s">
        <v>673</v>
      </c>
      <c r="E150" s="108" t="s">
        <v>971</v>
      </c>
      <c r="F150" s="110">
        <f t="shared" si="50"/>
        <v>91</v>
      </c>
      <c r="G150" s="117">
        <v>91</v>
      </c>
      <c r="H150" s="117"/>
      <c r="I150" s="110">
        <f t="shared" si="51"/>
        <v>0</v>
      </c>
      <c r="J150" s="117"/>
      <c r="K150" s="117"/>
      <c r="L150" s="110">
        <f t="shared" si="52"/>
        <v>0</v>
      </c>
      <c r="M150" s="151"/>
      <c r="N150" s="117"/>
    </row>
    <row r="151" spans="1:14" s="104" customFormat="1" ht="31.5">
      <c r="A151" s="129" t="s">
        <v>291</v>
      </c>
      <c r="B151" s="114" t="s">
        <v>292</v>
      </c>
      <c r="C151" s="102"/>
      <c r="D151" s="102"/>
      <c r="E151" s="108"/>
      <c r="F151" s="110">
        <f>SUM(F152:F153)</f>
        <v>11869</v>
      </c>
      <c r="G151" s="110">
        <f aca="true" t="shared" si="53" ref="G151:N151">SUM(G152:G153)</f>
        <v>11869</v>
      </c>
      <c r="H151" s="110">
        <f t="shared" si="53"/>
        <v>0</v>
      </c>
      <c r="I151" s="110">
        <f t="shared" si="53"/>
        <v>12401</v>
      </c>
      <c r="J151" s="110">
        <f t="shared" si="53"/>
        <v>12401</v>
      </c>
      <c r="K151" s="110">
        <f t="shared" si="53"/>
        <v>0</v>
      </c>
      <c r="L151" s="110">
        <f t="shared" si="53"/>
        <v>12511</v>
      </c>
      <c r="M151" s="150">
        <f t="shared" si="53"/>
        <v>12511</v>
      </c>
      <c r="N151" s="110">
        <f t="shared" si="53"/>
        <v>0</v>
      </c>
    </row>
    <row r="152" spans="1:14" s="104" customFormat="1" ht="126">
      <c r="A152" s="111" t="s">
        <v>986</v>
      </c>
      <c r="B152" s="116" t="s">
        <v>347</v>
      </c>
      <c r="C152" s="102" t="s">
        <v>940</v>
      </c>
      <c r="D152" s="102" t="s">
        <v>673</v>
      </c>
      <c r="E152" s="108" t="s">
        <v>971</v>
      </c>
      <c r="F152" s="110">
        <f>SUM(G152:H152)</f>
        <v>176</v>
      </c>
      <c r="G152" s="110">
        <v>176</v>
      </c>
      <c r="H152" s="110"/>
      <c r="I152" s="110">
        <f>SUM(J152:K152)</f>
        <v>183</v>
      </c>
      <c r="J152" s="110">
        <v>183</v>
      </c>
      <c r="K152" s="110"/>
      <c r="L152" s="110">
        <f>SUM(M152:N152)</f>
        <v>191</v>
      </c>
      <c r="M152" s="150">
        <v>191</v>
      </c>
      <c r="N152" s="110"/>
    </row>
    <row r="153" spans="1:14" s="104" customFormat="1" ht="110.25">
      <c r="A153" s="111" t="s">
        <v>801</v>
      </c>
      <c r="B153" s="116" t="s">
        <v>347</v>
      </c>
      <c r="C153" s="102" t="s">
        <v>671</v>
      </c>
      <c r="D153" s="102" t="s">
        <v>673</v>
      </c>
      <c r="E153" s="108" t="s">
        <v>971</v>
      </c>
      <c r="F153" s="110">
        <f>SUM(G153:H153)</f>
        <v>11693</v>
      </c>
      <c r="G153" s="117">
        <v>11693</v>
      </c>
      <c r="H153" s="117"/>
      <c r="I153" s="110">
        <f>SUM(J153:K153)</f>
        <v>12218</v>
      </c>
      <c r="J153" s="117">
        <v>12218</v>
      </c>
      <c r="K153" s="117"/>
      <c r="L153" s="110">
        <f>SUM(M153:N153)</f>
        <v>12320</v>
      </c>
      <c r="M153" s="151">
        <v>12320</v>
      </c>
      <c r="N153" s="117"/>
    </row>
    <row r="154" spans="1:14" s="104" customFormat="1" ht="78.75">
      <c r="A154" s="111" t="s">
        <v>707</v>
      </c>
      <c r="B154" s="114" t="s">
        <v>402</v>
      </c>
      <c r="C154" s="102"/>
      <c r="D154" s="102"/>
      <c r="E154" s="102"/>
      <c r="F154" s="110">
        <f aca="true" t="shared" si="54" ref="F154:N154">SUM(F155:F163)</f>
        <v>6341.3</v>
      </c>
      <c r="G154" s="110">
        <f t="shared" si="54"/>
        <v>6341.3</v>
      </c>
      <c r="H154" s="110">
        <f t="shared" si="54"/>
        <v>0</v>
      </c>
      <c r="I154" s="110">
        <f t="shared" si="54"/>
        <v>7325.3</v>
      </c>
      <c r="J154" s="110">
        <f t="shared" si="54"/>
        <v>7325.3</v>
      </c>
      <c r="K154" s="110">
        <f t="shared" si="54"/>
        <v>0</v>
      </c>
      <c r="L154" s="110">
        <f t="shared" si="54"/>
        <v>8195.7</v>
      </c>
      <c r="M154" s="150">
        <f t="shared" si="54"/>
        <v>8195.7</v>
      </c>
      <c r="N154" s="110">
        <f t="shared" si="54"/>
        <v>0</v>
      </c>
    </row>
    <row r="155" spans="1:14" s="104" customFormat="1" ht="78.75">
      <c r="A155" s="111" t="s">
        <v>556</v>
      </c>
      <c r="B155" s="116" t="s">
        <v>593</v>
      </c>
      <c r="C155" s="102" t="s">
        <v>671</v>
      </c>
      <c r="D155" s="102" t="s">
        <v>673</v>
      </c>
      <c r="E155" s="108" t="s">
        <v>971</v>
      </c>
      <c r="F155" s="110">
        <f aca="true" t="shared" si="55" ref="F155:F160">SUM(G155:H155)</f>
        <v>85.3</v>
      </c>
      <c r="G155" s="117">
        <v>85.3</v>
      </c>
      <c r="H155" s="117"/>
      <c r="I155" s="110">
        <f aca="true" t="shared" si="56" ref="I155:I161">SUM(J155:K155)</f>
        <v>36.3</v>
      </c>
      <c r="J155" s="117">
        <v>36.3</v>
      </c>
      <c r="K155" s="117"/>
      <c r="L155" s="110">
        <f aca="true" t="shared" si="57" ref="L155:L161">SUM(M155:N155)</f>
        <v>37.7</v>
      </c>
      <c r="M155" s="151">
        <v>37.7</v>
      </c>
      <c r="N155" s="117"/>
    </row>
    <row r="156" spans="1:14" s="104" customFormat="1" ht="126">
      <c r="A156" s="111" t="s">
        <v>802</v>
      </c>
      <c r="B156" s="116" t="s">
        <v>594</v>
      </c>
      <c r="C156" s="102" t="s">
        <v>671</v>
      </c>
      <c r="D156" s="102" t="s">
        <v>673</v>
      </c>
      <c r="E156" s="108" t="s">
        <v>971</v>
      </c>
      <c r="F156" s="110">
        <f t="shared" si="55"/>
        <v>30</v>
      </c>
      <c r="G156" s="117">
        <v>30</v>
      </c>
      <c r="H156" s="117"/>
      <c r="I156" s="110">
        <f t="shared" si="56"/>
        <v>36</v>
      </c>
      <c r="J156" s="117">
        <v>36</v>
      </c>
      <c r="K156" s="117"/>
      <c r="L156" s="110">
        <f t="shared" si="57"/>
        <v>42</v>
      </c>
      <c r="M156" s="151">
        <v>42</v>
      </c>
      <c r="N156" s="117"/>
    </row>
    <row r="157" spans="1:14" s="104" customFormat="1" ht="78.75">
      <c r="A157" s="111" t="s">
        <v>846</v>
      </c>
      <c r="B157" s="116" t="s">
        <v>595</v>
      </c>
      <c r="C157" s="102" t="s">
        <v>940</v>
      </c>
      <c r="D157" s="102" t="s">
        <v>879</v>
      </c>
      <c r="E157" s="108" t="s">
        <v>971</v>
      </c>
      <c r="F157" s="110">
        <f t="shared" si="55"/>
        <v>12</v>
      </c>
      <c r="G157" s="117">
        <v>12</v>
      </c>
      <c r="H157" s="117"/>
      <c r="I157" s="110">
        <f t="shared" si="56"/>
        <v>18</v>
      </c>
      <c r="J157" s="117">
        <v>18</v>
      </c>
      <c r="K157" s="117"/>
      <c r="L157" s="110">
        <f t="shared" si="57"/>
        <v>19</v>
      </c>
      <c r="M157" s="151">
        <v>19</v>
      </c>
      <c r="N157" s="117"/>
    </row>
    <row r="158" spans="1:14" s="104" customFormat="1" ht="78.75">
      <c r="A158" s="111" t="s">
        <v>744</v>
      </c>
      <c r="B158" s="116" t="s">
        <v>595</v>
      </c>
      <c r="C158" s="102" t="s">
        <v>671</v>
      </c>
      <c r="D158" s="102" t="s">
        <v>879</v>
      </c>
      <c r="E158" s="108" t="s">
        <v>971</v>
      </c>
      <c r="F158" s="110">
        <f t="shared" si="55"/>
        <v>1475</v>
      </c>
      <c r="G158" s="117">
        <v>1475</v>
      </c>
      <c r="H158" s="117"/>
      <c r="I158" s="110">
        <f t="shared" si="56"/>
        <v>2120</v>
      </c>
      <c r="J158" s="117">
        <v>2120</v>
      </c>
      <c r="K158" s="117"/>
      <c r="L158" s="110">
        <f t="shared" si="57"/>
        <v>2204</v>
      </c>
      <c r="M158" s="151">
        <v>2204</v>
      </c>
      <c r="N158" s="117"/>
    </row>
    <row r="159" spans="1:14" s="104" customFormat="1" ht="110.25">
      <c r="A159" s="111" t="s">
        <v>845</v>
      </c>
      <c r="B159" s="102" t="s">
        <v>596</v>
      </c>
      <c r="C159" s="102" t="s">
        <v>940</v>
      </c>
      <c r="D159" s="102" t="s">
        <v>673</v>
      </c>
      <c r="E159" s="108" t="s">
        <v>971</v>
      </c>
      <c r="F159" s="110">
        <f t="shared" si="55"/>
        <v>17</v>
      </c>
      <c r="G159" s="117">
        <v>17</v>
      </c>
      <c r="H159" s="117"/>
      <c r="I159" s="110">
        <f t="shared" si="56"/>
        <v>18</v>
      </c>
      <c r="J159" s="117">
        <v>18</v>
      </c>
      <c r="K159" s="117"/>
      <c r="L159" s="110">
        <f t="shared" si="57"/>
        <v>20</v>
      </c>
      <c r="M159" s="151">
        <v>20</v>
      </c>
      <c r="N159" s="117"/>
    </row>
    <row r="160" spans="1:14" s="104" customFormat="1" ht="94.5">
      <c r="A160" s="111" t="s">
        <v>508</v>
      </c>
      <c r="B160" s="102" t="s">
        <v>596</v>
      </c>
      <c r="C160" s="102" t="s">
        <v>671</v>
      </c>
      <c r="D160" s="102" t="s">
        <v>673</v>
      </c>
      <c r="E160" s="108" t="s">
        <v>971</v>
      </c>
      <c r="F160" s="110">
        <f t="shared" si="55"/>
        <v>2431</v>
      </c>
      <c r="G160" s="117">
        <v>2431</v>
      </c>
      <c r="H160" s="117"/>
      <c r="I160" s="110">
        <f t="shared" si="56"/>
        <v>2440</v>
      </c>
      <c r="J160" s="117">
        <v>2440</v>
      </c>
      <c r="K160" s="117"/>
      <c r="L160" s="110">
        <f t="shared" si="57"/>
        <v>2768</v>
      </c>
      <c r="M160" s="151">
        <v>2768</v>
      </c>
      <c r="N160" s="117"/>
    </row>
    <row r="161" spans="1:14" s="104" customFormat="1" ht="63">
      <c r="A161" s="106" t="s">
        <v>158</v>
      </c>
      <c r="B161" s="102" t="s">
        <v>159</v>
      </c>
      <c r="C161" s="102" t="s">
        <v>671</v>
      </c>
      <c r="D161" s="102" t="s">
        <v>673</v>
      </c>
      <c r="E161" s="108" t="s">
        <v>971</v>
      </c>
      <c r="F161" s="110">
        <f>SUM(G161:H161)</f>
        <v>1231</v>
      </c>
      <c r="G161" s="117">
        <v>1231</v>
      </c>
      <c r="H161" s="117"/>
      <c r="I161" s="110">
        <f t="shared" si="56"/>
        <v>970</v>
      </c>
      <c r="J161" s="117">
        <v>970</v>
      </c>
      <c r="K161" s="117"/>
      <c r="L161" s="110">
        <f t="shared" si="57"/>
        <v>1137</v>
      </c>
      <c r="M161" s="151">
        <v>1137</v>
      </c>
      <c r="N161" s="117"/>
    </row>
    <row r="162" spans="1:14" s="104" customFormat="1" ht="126">
      <c r="A162" s="115" t="s">
        <v>465</v>
      </c>
      <c r="B162" s="102" t="s">
        <v>597</v>
      </c>
      <c r="C162" s="102" t="s">
        <v>940</v>
      </c>
      <c r="D162" s="102" t="s">
        <v>673</v>
      </c>
      <c r="E162" s="108" t="s">
        <v>971</v>
      </c>
      <c r="F162" s="110">
        <f>SUM(G162:H162)</f>
        <v>5</v>
      </c>
      <c r="G162" s="117">
        <v>5</v>
      </c>
      <c r="H162" s="117"/>
      <c r="I162" s="110">
        <f>SUM(J162:K162)</f>
        <v>14</v>
      </c>
      <c r="J162" s="117">
        <v>14</v>
      </c>
      <c r="K162" s="117"/>
      <c r="L162" s="110">
        <f>SUM(M162:N162)</f>
        <v>16</v>
      </c>
      <c r="M162" s="117">
        <v>16</v>
      </c>
      <c r="N162" s="117"/>
    </row>
    <row r="163" spans="1:14" s="104" customFormat="1" ht="110.25">
      <c r="A163" s="115" t="s">
        <v>315</v>
      </c>
      <c r="B163" s="102" t="s">
        <v>597</v>
      </c>
      <c r="C163" s="102" t="s">
        <v>671</v>
      </c>
      <c r="D163" s="102" t="s">
        <v>673</v>
      </c>
      <c r="E163" s="108" t="s">
        <v>971</v>
      </c>
      <c r="F163" s="110">
        <f>SUM(G163:H163)</f>
        <v>1055</v>
      </c>
      <c r="G163" s="117">
        <v>1055</v>
      </c>
      <c r="H163" s="117"/>
      <c r="I163" s="110">
        <f>SUM(J163:K163)</f>
        <v>1673</v>
      </c>
      <c r="J163" s="117">
        <v>1673</v>
      </c>
      <c r="K163" s="117"/>
      <c r="L163" s="110">
        <f>SUM(M163:N163)</f>
        <v>1952</v>
      </c>
      <c r="M163" s="117">
        <v>1952</v>
      </c>
      <c r="N163" s="117"/>
    </row>
    <row r="164" spans="1:14" s="119" customFormat="1" ht="141.75">
      <c r="A164" s="98" t="s">
        <v>244</v>
      </c>
      <c r="B164" s="105" t="s">
        <v>316</v>
      </c>
      <c r="C164" s="105"/>
      <c r="D164" s="105"/>
      <c r="E164" s="105"/>
      <c r="F164" s="103">
        <f aca="true" t="shared" si="58" ref="F164:N164">F166</f>
        <v>1136.9</v>
      </c>
      <c r="G164" s="103">
        <f t="shared" si="58"/>
        <v>0</v>
      </c>
      <c r="H164" s="103">
        <f t="shared" si="58"/>
        <v>1136.9</v>
      </c>
      <c r="I164" s="103">
        <f t="shared" si="58"/>
        <v>930</v>
      </c>
      <c r="J164" s="103">
        <f t="shared" si="58"/>
        <v>0</v>
      </c>
      <c r="K164" s="103">
        <f t="shared" si="58"/>
        <v>930</v>
      </c>
      <c r="L164" s="103">
        <f t="shared" si="58"/>
        <v>956</v>
      </c>
      <c r="M164" s="177">
        <f t="shared" si="58"/>
        <v>0</v>
      </c>
      <c r="N164" s="103">
        <f t="shared" si="58"/>
        <v>956</v>
      </c>
    </row>
    <row r="165" spans="1:14" s="119" customFormat="1" ht="47.25">
      <c r="A165" s="111" t="s">
        <v>1016</v>
      </c>
      <c r="B165" s="109" t="s">
        <v>1015</v>
      </c>
      <c r="C165" s="105"/>
      <c r="D165" s="105"/>
      <c r="E165" s="105"/>
      <c r="F165" s="110">
        <f aca="true" t="shared" si="59" ref="F165:N165">F166</f>
        <v>1136.9</v>
      </c>
      <c r="G165" s="110">
        <f t="shared" si="59"/>
        <v>0</v>
      </c>
      <c r="H165" s="110">
        <f t="shared" si="59"/>
        <v>1136.9</v>
      </c>
      <c r="I165" s="110">
        <f t="shared" si="59"/>
        <v>930</v>
      </c>
      <c r="J165" s="110">
        <f t="shared" si="59"/>
        <v>0</v>
      </c>
      <c r="K165" s="110">
        <f t="shared" si="59"/>
        <v>930</v>
      </c>
      <c r="L165" s="110">
        <f t="shared" si="59"/>
        <v>956</v>
      </c>
      <c r="M165" s="150">
        <f t="shared" si="59"/>
        <v>0</v>
      </c>
      <c r="N165" s="110">
        <f t="shared" si="59"/>
        <v>956</v>
      </c>
    </row>
    <row r="166" spans="1:14" s="104" customFormat="1" ht="94.5">
      <c r="A166" s="111" t="s">
        <v>454</v>
      </c>
      <c r="B166" s="102" t="s">
        <v>599</v>
      </c>
      <c r="C166" s="102">
        <v>600</v>
      </c>
      <c r="D166" s="102" t="s">
        <v>673</v>
      </c>
      <c r="E166" s="108" t="s">
        <v>783</v>
      </c>
      <c r="F166" s="110">
        <f>SUM(G166:H166)</f>
        <v>1136.9</v>
      </c>
      <c r="G166" s="117"/>
      <c r="H166" s="117">
        <v>1136.9</v>
      </c>
      <c r="I166" s="110">
        <f>SUM(J166:K166)</f>
        <v>930</v>
      </c>
      <c r="J166" s="117"/>
      <c r="K166" s="117">
        <v>930</v>
      </c>
      <c r="L166" s="110">
        <f>SUM(M166:N166)</f>
        <v>956</v>
      </c>
      <c r="M166" s="151"/>
      <c r="N166" s="117">
        <v>956</v>
      </c>
    </row>
    <row r="167" spans="1:14" s="104" customFormat="1" ht="141.75">
      <c r="A167" s="98" t="s">
        <v>265</v>
      </c>
      <c r="B167" s="105" t="s">
        <v>455</v>
      </c>
      <c r="C167" s="105"/>
      <c r="D167" s="105"/>
      <c r="E167" s="105"/>
      <c r="F167" s="103">
        <f>F168</f>
        <v>1228</v>
      </c>
      <c r="G167" s="103">
        <f aca="true" t="shared" si="60" ref="G167:N167">G168</f>
        <v>1228</v>
      </c>
      <c r="H167" s="103">
        <f t="shared" si="60"/>
        <v>0</v>
      </c>
      <c r="I167" s="103">
        <f t="shared" si="60"/>
        <v>962</v>
      </c>
      <c r="J167" s="103">
        <f t="shared" si="60"/>
        <v>962</v>
      </c>
      <c r="K167" s="103">
        <f t="shared" si="60"/>
        <v>0</v>
      </c>
      <c r="L167" s="103">
        <f t="shared" si="60"/>
        <v>971</v>
      </c>
      <c r="M167" s="103">
        <f t="shared" si="60"/>
        <v>971</v>
      </c>
      <c r="N167" s="103">
        <f t="shared" si="60"/>
        <v>0</v>
      </c>
    </row>
    <row r="168" spans="1:14" s="104" customFormat="1" ht="78.75">
      <c r="A168" s="111" t="s">
        <v>714</v>
      </c>
      <c r="B168" s="114" t="s">
        <v>453</v>
      </c>
      <c r="C168" s="105"/>
      <c r="D168" s="105"/>
      <c r="E168" s="105"/>
      <c r="F168" s="110">
        <f>SUM(F169:F171)</f>
        <v>1228</v>
      </c>
      <c r="G168" s="110">
        <f>SUM(G169:G171)</f>
        <v>1228</v>
      </c>
      <c r="H168" s="110">
        <f aca="true" t="shared" si="61" ref="H168:N168">SUM(H169:H171)</f>
        <v>0</v>
      </c>
      <c r="I168" s="110">
        <f t="shared" si="61"/>
        <v>962</v>
      </c>
      <c r="J168" s="110">
        <f t="shared" si="61"/>
        <v>962</v>
      </c>
      <c r="K168" s="110">
        <f t="shared" si="61"/>
        <v>0</v>
      </c>
      <c r="L168" s="110">
        <f t="shared" si="61"/>
        <v>971</v>
      </c>
      <c r="M168" s="110">
        <f t="shared" si="61"/>
        <v>971</v>
      </c>
      <c r="N168" s="110">
        <f t="shared" si="61"/>
        <v>0</v>
      </c>
    </row>
    <row r="169" spans="1:14" s="104" customFormat="1" ht="173.25">
      <c r="A169" s="115" t="s">
        <v>423</v>
      </c>
      <c r="B169" s="116" t="s">
        <v>894</v>
      </c>
      <c r="C169" s="102" t="s">
        <v>938</v>
      </c>
      <c r="D169" s="102" t="s">
        <v>780</v>
      </c>
      <c r="E169" s="102" t="s">
        <v>971</v>
      </c>
      <c r="F169" s="110">
        <f>SUM(G169:H169)</f>
        <v>1193.3</v>
      </c>
      <c r="G169" s="117">
        <v>1193.3</v>
      </c>
      <c r="H169" s="117"/>
      <c r="I169" s="110">
        <f>SUM(J169:K169)</f>
        <v>962</v>
      </c>
      <c r="J169" s="117">
        <v>962</v>
      </c>
      <c r="K169" s="117"/>
      <c r="L169" s="110">
        <f>SUM(M169:N169)</f>
        <v>971</v>
      </c>
      <c r="M169" s="151">
        <v>971</v>
      </c>
      <c r="N169" s="117"/>
    </row>
    <row r="170" spans="1:14" s="104" customFormat="1" ht="110.25">
      <c r="A170" s="115" t="s">
        <v>987</v>
      </c>
      <c r="B170" s="116" t="s">
        <v>894</v>
      </c>
      <c r="C170" s="102" t="s">
        <v>940</v>
      </c>
      <c r="D170" s="102" t="s">
        <v>780</v>
      </c>
      <c r="E170" s="102" t="s">
        <v>971</v>
      </c>
      <c r="F170" s="110">
        <f>SUM(G170:H170)</f>
        <v>34.2</v>
      </c>
      <c r="G170" s="117">
        <v>34.2</v>
      </c>
      <c r="H170" s="117"/>
      <c r="I170" s="110">
        <f>SUM(J170:K170)</f>
        <v>0</v>
      </c>
      <c r="J170" s="117"/>
      <c r="K170" s="117"/>
      <c r="L170" s="110">
        <f>SUM(M170:N170)</f>
        <v>0</v>
      </c>
      <c r="M170" s="151"/>
      <c r="N170" s="117"/>
    </row>
    <row r="171" spans="1:14" s="104" customFormat="1" ht="94.5">
      <c r="A171" s="106" t="s">
        <v>149</v>
      </c>
      <c r="B171" s="116" t="s">
        <v>894</v>
      </c>
      <c r="C171" s="102" t="s">
        <v>671</v>
      </c>
      <c r="D171" s="102" t="s">
        <v>780</v>
      </c>
      <c r="E171" s="102" t="s">
        <v>971</v>
      </c>
      <c r="F171" s="110">
        <f>SUM(G171:H171)</f>
        <v>0.5</v>
      </c>
      <c r="G171" s="117">
        <v>0.5</v>
      </c>
      <c r="H171" s="117"/>
      <c r="I171" s="110">
        <f>SUM(J171:K171)</f>
        <v>0</v>
      </c>
      <c r="J171" s="117"/>
      <c r="K171" s="117"/>
      <c r="L171" s="110">
        <f>SUM(M171:N171)</f>
        <v>0</v>
      </c>
      <c r="M171" s="151"/>
      <c r="N171" s="117"/>
    </row>
    <row r="172" spans="1:14" s="119" customFormat="1" ht="110.25">
      <c r="A172" s="98" t="s">
        <v>245</v>
      </c>
      <c r="B172" s="105" t="s">
        <v>988</v>
      </c>
      <c r="C172" s="105"/>
      <c r="D172" s="105"/>
      <c r="E172" s="105"/>
      <c r="F172" s="103">
        <f aca="true" t="shared" si="62" ref="F172:N172">SUM(F173,F177,F181,F184,F187)</f>
        <v>8743.9</v>
      </c>
      <c r="G172" s="103">
        <f t="shared" si="62"/>
        <v>8246.9</v>
      </c>
      <c r="H172" s="103">
        <f t="shared" si="62"/>
        <v>497</v>
      </c>
      <c r="I172" s="103">
        <f t="shared" si="62"/>
        <v>9025.9</v>
      </c>
      <c r="J172" s="103">
        <f t="shared" si="62"/>
        <v>8507.9</v>
      </c>
      <c r="K172" s="103">
        <f t="shared" si="62"/>
        <v>518</v>
      </c>
      <c r="L172" s="103">
        <f t="shared" si="62"/>
        <v>9365.9</v>
      </c>
      <c r="M172" s="177">
        <f t="shared" si="62"/>
        <v>8827.9</v>
      </c>
      <c r="N172" s="103">
        <f t="shared" si="62"/>
        <v>538</v>
      </c>
    </row>
    <row r="173" spans="1:14" s="119" customFormat="1" ht="47.25">
      <c r="A173" s="111" t="s">
        <v>41</v>
      </c>
      <c r="B173" s="114" t="s">
        <v>397</v>
      </c>
      <c r="C173" s="105"/>
      <c r="D173" s="105"/>
      <c r="E173" s="105"/>
      <c r="F173" s="110">
        <f>SUM(F174:F176)</f>
        <v>6256</v>
      </c>
      <c r="G173" s="110">
        <f>SUM(G174:G176)</f>
        <v>6256</v>
      </c>
      <c r="H173" s="110">
        <f>SUM(H174:H176)</f>
        <v>0</v>
      </c>
      <c r="I173" s="110">
        <f aca="true" t="shared" si="63" ref="I173:N173">SUM(I174:I175)</f>
        <v>6458</v>
      </c>
      <c r="J173" s="110">
        <f t="shared" si="63"/>
        <v>6458</v>
      </c>
      <c r="K173" s="110">
        <f t="shared" si="63"/>
        <v>0</v>
      </c>
      <c r="L173" s="110">
        <f t="shared" si="63"/>
        <v>6705</v>
      </c>
      <c r="M173" s="150">
        <f t="shared" si="63"/>
        <v>6705</v>
      </c>
      <c r="N173" s="110">
        <f t="shared" si="63"/>
        <v>0</v>
      </c>
    </row>
    <row r="174" spans="1:14" s="104" customFormat="1" ht="157.5">
      <c r="A174" s="111" t="s">
        <v>809</v>
      </c>
      <c r="B174" s="116" t="s">
        <v>602</v>
      </c>
      <c r="C174" s="102" t="s">
        <v>938</v>
      </c>
      <c r="D174" s="102">
        <v>10</v>
      </c>
      <c r="E174" s="108" t="s">
        <v>783</v>
      </c>
      <c r="F174" s="110">
        <f>SUM(G174:H174)</f>
        <v>6146</v>
      </c>
      <c r="G174" s="117">
        <v>6146</v>
      </c>
      <c r="H174" s="117"/>
      <c r="I174" s="110">
        <f>SUM(J174:K174)</f>
        <v>6298</v>
      </c>
      <c r="J174" s="117">
        <v>6298</v>
      </c>
      <c r="K174" s="117"/>
      <c r="L174" s="110">
        <f>SUM(M174:N174)</f>
        <v>6550</v>
      </c>
      <c r="M174" s="151">
        <v>6550</v>
      </c>
      <c r="N174" s="117"/>
    </row>
    <row r="175" spans="1:14" s="104" customFormat="1" ht="78.75">
      <c r="A175" s="111" t="s">
        <v>844</v>
      </c>
      <c r="B175" s="116" t="s">
        <v>602</v>
      </c>
      <c r="C175" s="102" t="s">
        <v>940</v>
      </c>
      <c r="D175" s="102">
        <v>10</v>
      </c>
      <c r="E175" s="108" t="s">
        <v>783</v>
      </c>
      <c r="F175" s="110">
        <f>SUM(G175:H175)</f>
        <v>107</v>
      </c>
      <c r="G175" s="117">
        <v>107</v>
      </c>
      <c r="H175" s="117"/>
      <c r="I175" s="110">
        <f>SUM(J175:K175)</f>
        <v>160</v>
      </c>
      <c r="J175" s="117">
        <v>160</v>
      </c>
      <c r="K175" s="117"/>
      <c r="L175" s="110">
        <f>SUM(M175:N175)</f>
        <v>155</v>
      </c>
      <c r="M175" s="151">
        <v>155</v>
      </c>
      <c r="N175" s="117"/>
    </row>
    <row r="176" spans="1:14" s="104" customFormat="1" ht="63">
      <c r="A176" s="111" t="s">
        <v>91</v>
      </c>
      <c r="B176" s="116" t="s">
        <v>602</v>
      </c>
      <c r="C176" s="102" t="s">
        <v>671</v>
      </c>
      <c r="D176" s="102">
        <v>10</v>
      </c>
      <c r="E176" s="108" t="s">
        <v>783</v>
      </c>
      <c r="F176" s="110">
        <f>SUM(G176:H176)</f>
        <v>3</v>
      </c>
      <c r="G176" s="117">
        <v>3</v>
      </c>
      <c r="H176" s="117"/>
      <c r="I176" s="110">
        <f>SUM(J176:K176)</f>
        <v>0</v>
      </c>
      <c r="J176" s="117"/>
      <c r="K176" s="117"/>
      <c r="L176" s="110">
        <f>SUM(M176:N176)</f>
        <v>0</v>
      </c>
      <c r="M176" s="151"/>
      <c r="N176" s="117"/>
    </row>
    <row r="177" spans="1:14" s="104" customFormat="1" ht="110.25">
      <c r="A177" s="118" t="s">
        <v>1013</v>
      </c>
      <c r="B177" s="109" t="s">
        <v>959</v>
      </c>
      <c r="C177" s="102"/>
      <c r="D177" s="102"/>
      <c r="E177" s="102"/>
      <c r="F177" s="110">
        <f aca="true" t="shared" si="64" ref="F177:N177">SUM(F178:F180)</f>
        <v>846</v>
      </c>
      <c r="G177" s="110">
        <f t="shared" si="64"/>
        <v>349</v>
      </c>
      <c r="H177" s="110">
        <f t="shared" si="64"/>
        <v>497</v>
      </c>
      <c r="I177" s="110">
        <f t="shared" si="64"/>
        <v>878</v>
      </c>
      <c r="J177" s="110">
        <f t="shared" si="64"/>
        <v>360</v>
      </c>
      <c r="K177" s="110">
        <f t="shared" si="64"/>
        <v>518</v>
      </c>
      <c r="L177" s="110">
        <f t="shared" si="64"/>
        <v>912</v>
      </c>
      <c r="M177" s="150">
        <f t="shared" si="64"/>
        <v>374</v>
      </c>
      <c r="N177" s="110">
        <f t="shared" si="64"/>
        <v>538</v>
      </c>
    </row>
    <row r="178" spans="1:14" s="104" customFormat="1" ht="141.75">
      <c r="A178" s="115" t="s">
        <v>989</v>
      </c>
      <c r="B178" s="102" t="s">
        <v>598</v>
      </c>
      <c r="C178" s="102">
        <v>100</v>
      </c>
      <c r="D178" s="102">
        <v>10</v>
      </c>
      <c r="E178" s="108" t="s">
        <v>783</v>
      </c>
      <c r="F178" s="110">
        <f>SUM(G178:H178)</f>
        <v>497</v>
      </c>
      <c r="G178" s="117"/>
      <c r="H178" s="117">
        <v>497</v>
      </c>
      <c r="I178" s="110">
        <f>SUM(J178:K178)</f>
        <v>518</v>
      </c>
      <c r="J178" s="117"/>
      <c r="K178" s="117">
        <v>518</v>
      </c>
      <c r="L178" s="110">
        <f>SUM(M178:N178)</f>
        <v>538</v>
      </c>
      <c r="M178" s="151"/>
      <c r="N178" s="117">
        <v>538</v>
      </c>
    </row>
    <row r="179" spans="1:14" s="104" customFormat="1" ht="189">
      <c r="A179" s="111" t="s">
        <v>1019</v>
      </c>
      <c r="B179" s="116" t="s">
        <v>603</v>
      </c>
      <c r="C179" s="102" t="s">
        <v>938</v>
      </c>
      <c r="D179" s="102">
        <v>10</v>
      </c>
      <c r="E179" s="108" t="s">
        <v>783</v>
      </c>
      <c r="F179" s="110">
        <f>SUM(G179:H179)</f>
        <v>343</v>
      </c>
      <c r="G179" s="117">
        <v>343</v>
      </c>
      <c r="H179" s="117"/>
      <c r="I179" s="110">
        <f>SUM(J179:K179)</f>
        <v>342</v>
      </c>
      <c r="J179" s="117">
        <v>342</v>
      </c>
      <c r="K179" s="117"/>
      <c r="L179" s="110">
        <f>SUM(M179:N179)</f>
        <v>344</v>
      </c>
      <c r="M179" s="151">
        <v>344</v>
      </c>
      <c r="N179" s="117"/>
    </row>
    <row r="180" spans="1:14" s="104" customFormat="1" ht="126">
      <c r="A180" s="111" t="s">
        <v>825</v>
      </c>
      <c r="B180" s="116" t="s">
        <v>603</v>
      </c>
      <c r="C180" s="102" t="s">
        <v>940</v>
      </c>
      <c r="D180" s="102">
        <v>10</v>
      </c>
      <c r="E180" s="108" t="s">
        <v>783</v>
      </c>
      <c r="F180" s="110">
        <f>SUM(G180:H180)</f>
        <v>6</v>
      </c>
      <c r="G180" s="117">
        <v>6</v>
      </c>
      <c r="H180" s="117"/>
      <c r="I180" s="110">
        <f>SUM(J180:K180)</f>
        <v>18</v>
      </c>
      <c r="J180" s="117">
        <v>18</v>
      </c>
      <c r="K180" s="117"/>
      <c r="L180" s="110">
        <f>SUM(M180:N180)</f>
        <v>30</v>
      </c>
      <c r="M180" s="151">
        <v>30</v>
      </c>
      <c r="N180" s="117"/>
    </row>
    <row r="181" spans="1:14" s="104" customFormat="1" ht="63">
      <c r="A181" s="118" t="s">
        <v>923</v>
      </c>
      <c r="B181" s="114" t="s">
        <v>922</v>
      </c>
      <c r="C181" s="102"/>
      <c r="D181" s="102"/>
      <c r="E181" s="102"/>
      <c r="F181" s="110">
        <f aca="true" t="shared" si="65" ref="F181:N181">SUM(F182:F183)</f>
        <v>504</v>
      </c>
      <c r="G181" s="110">
        <f t="shared" si="65"/>
        <v>504</v>
      </c>
      <c r="H181" s="110">
        <f t="shared" si="65"/>
        <v>0</v>
      </c>
      <c r="I181" s="110">
        <f t="shared" si="65"/>
        <v>518</v>
      </c>
      <c r="J181" s="110">
        <f t="shared" si="65"/>
        <v>518</v>
      </c>
      <c r="K181" s="110">
        <f t="shared" si="65"/>
        <v>0</v>
      </c>
      <c r="L181" s="110">
        <f t="shared" si="65"/>
        <v>536</v>
      </c>
      <c r="M181" s="150">
        <f t="shared" si="65"/>
        <v>536</v>
      </c>
      <c r="N181" s="110">
        <f t="shared" si="65"/>
        <v>0</v>
      </c>
    </row>
    <row r="182" spans="1:14" s="104" customFormat="1" ht="157.5">
      <c r="A182" s="111" t="s">
        <v>388</v>
      </c>
      <c r="B182" s="116" t="s">
        <v>604</v>
      </c>
      <c r="C182" s="102" t="s">
        <v>938</v>
      </c>
      <c r="D182" s="102">
        <v>10</v>
      </c>
      <c r="E182" s="108" t="s">
        <v>783</v>
      </c>
      <c r="F182" s="110">
        <f>SUM(G182:H182)</f>
        <v>442</v>
      </c>
      <c r="G182" s="117">
        <v>442</v>
      </c>
      <c r="H182" s="117"/>
      <c r="I182" s="110">
        <f>SUM(J182:K182)</f>
        <v>440</v>
      </c>
      <c r="J182" s="117">
        <v>440</v>
      </c>
      <c r="K182" s="117"/>
      <c r="L182" s="110">
        <f>SUM(M182:N182)</f>
        <v>442</v>
      </c>
      <c r="M182" s="151">
        <v>442</v>
      </c>
      <c r="N182" s="117"/>
    </row>
    <row r="183" spans="1:14" s="104" customFormat="1" ht="94.5">
      <c r="A183" s="111" t="s">
        <v>824</v>
      </c>
      <c r="B183" s="116" t="s">
        <v>604</v>
      </c>
      <c r="C183" s="102" t="s">
        <v>940</v>
      </c>
      <c r="D183" s="102">
        <v>10</v>
      </c>
      <c r="E183" s="108" t="s">
        <v>783</v>
      </c>
      <c r="F183" s="110">
        <f>SUM(G183:H183)</f>
        <v>62</v>
      </c>
      <c r="G183" s="117">
        <v>62</v>
      </c>
      <c r="H183" s="117"/>
      <c r="I183" s="110">
        <f>SUM(J183:K183)</f>
        <v>78</v>
      </c>
      <c r="J183" s="117">
        <v>78</v>
      </c>
      <c r="K183" s="117"/>
      <c r="L183" s="110">
        <f>SUM(M183:N183)</f>
        <v>94</v>
      </c>
      <c r="M183" s="151">
        <v>94</v>
      </c>
      <c r="N183" s="117"/>
    </row>
    <row r="184" spans="1:14" s="104" customFormat="1" ht="78.75">
      <c r="A184" s="118" t="s">
        <v>691</v>
      </c>
      <c r="B184" s="114" t="s">
        <v>926</v>
      </c>
      <c r="C184" s="102"/>
      <c r="D184" s="102"/>
      <c r="E184" s="102"/>
      <c r="F184" s="110">
        <f aca="true" t="shared" si="66" ref="F184:N184">SUM(F185:F186)</f>
        <v>1137</v>
      </c>
      <c r="G184" s="110">
        <f t="shared" si="66"/>
        <v>1137</v>
      </c>
      <c r="H184" s="110">
        <f t="shared" si="66"/>
        <v>0</v>
      </c>
      <c r="I184" s="110">
        <f t="shared" si="66"/>
        <v>1171</v>
      </c>
      <c r="J184" s="110">
        <f t="shared" si="66"/>
        <v>1171</v>
      </c>
      <c r="K184" s="110">
        <f t="shared" si="66"/>
        <v>0</v>
      </c>
      <c r="L184" s="110">
        <f t="shared" si="66"/>
        <v>1212</v>
      </c>
      <c r="M184" s="150">
        <f t="shared" si="66"/>
        <v>1212</v>
      </c>
      <c r="N184" s="110">
        <f t="shared" si="66"/>
        <v>0</v>
      </c>
    </row>
    <row r="185" spans="1:14" s="104" customFormat="1" ht="173.25">
      <c r="A185" s="115" t="s">
        <v>389</v>
      </c>
      <c r="B185" s="116" t="s">
        <v>605</v>
      </c>
      <c r="C185" s="102" t="s">
        <v>938</v>
      </c>
      <c r="D185" s="102">
        <v>10</v>
      </c>
      <c r="E185" s="108" t="s">
        <v>783</v>
      </c>
      <c r="F185" s="110">
        <f>SUM(G185:H185)</f>
        <v>1036</v>
      </c>
      <c r="G185" s="117">
        <v>1036</v>
      </c>
      <c r="H185" s="117"/>
      <c r="I185" s="110">
        <f>SUM(J185:K185)</f>
        <v>1038</v>
      </c>
      <c r="J185" s="117">
        <v>1038</v>
      </c>
      <c r="K185" s="117"/>
      <c r="L185" s="110">
        <f>SUM(M185:N185)</f>
        <v>1048</v>
      </c>
      <c r="M185" s="151">
        <v>1048</v>
      </c>
      <c r="N185" s="117"/>
    </row>
    <row r="186" spans="1:14" s="104" customFormat="1" ht="110.25">
      <c r="A186" s="115" t="s">
        <v>33</v>
      </c>
      <c r="B186" s="116" t="s">
        <v>605</v>
      </c>
      <c r="C186" s="102" t="s">
        <v>940</v>
      </c>
      <c r="D186" s="102">
        <v>10</v>
      </c>
      <c r="E186" s="108" t="s">
        <v>783</v>
      </c>
      <c r="F186" s="110">
        <f>SUM(G186:H186)</f>
        <v>101</v>
      </c>
      <c r="G186" s="117">
        <v>101</v>
      </c>
      <c r="H186" s="117"/>
      <c r="I186" s="110">
        <f>SUM(J186:K186)</f>
        <v>133</v>
      </c>
      <c r="J186" s="117">
        <v>133</v>
      </c>
      <c r="K186" s="117"/>
      <c r="L186" s="110">
        <f>SUM(M186:N186)</f>
        <v>164</v>
      </c>
      <c r="M186" s="151">
        <v>164</v>
      </c>
      <c r="N186" s="117"/>
    </row>
    <row r="187" spans="1:14" s="104" customFormat="1" ht="47.25">
      <c r="A187" s="118" t="s">
        <v>693</v>
      </c>
      <c r="B187" s="114" t="s">
        <v>692</v>
      </c>
      <c r="C187" s="102"/>
      <c r="D187" s="102"/>
      <c r="E187" s="102"/>
      <c r="F187" s="110">
        <f aca="true" t="shared" si="67" ref="F187:N187">F188</f>
        <v>0.9</v>
      </c>
      <c r="G187" s="110">
        <f t="shared" si="67"/>
        <v>0.9</v>
      </c>
      <c r="H187" s="110">
        <f t="shared" si="67"/>
        <v>0</v>
      </c>
      <c r="I187" s="110">
        <f t="shared" si="67"/>
        <v>0.9</v>
      </c>
      <c r="J187" s="110">
        <f t="shared" si="67"/>
        <v>0.9</v>
      </c>
      <c r="K187" s="110">
        <f t="shared" si="67"/>
        <v>0</v>
      </c>
      <c r="L187" s="110">
        <f t="shared" si="67"/>
        <v>0.9</v>
      </c>
      <c r="M187" s="150">
        <f t="shared" si="67"/>
        <v>0.9</v>
      </c>
      <c r="N187" s="110">
        <f t="shared" si="67"/>
        <v>0</v>
      </c>
    </row>
    <row r="188" spans="1:14" s="104" customFormat="1" ht="78.75">
      <c r="A188" s="115" t="s">
        <v>509</v>
      </c>
      <c r="B188" s="116" t="s">
        <v>606</v>
      </c>
      <c r="C188" s="102" t="s">
        <v>940</v>
      </c>
      <c r="D188" s="102">
        <v>10</v>
      </c>
      <c r="E188" s="108" t="s">
        <v>783</v>
      </c>
      <c r="F188" s="110">
        <f>SUM(G188:H188)</f>
        <v>0.9</v>
      </c>
      <c r="G188" s="117">
        <v>0.9</v>
      </c>
      <c r="H188" s="117"/>
      <c r="I188" s="110">
        <f>SUM(J188:K188)</f>
        <v>0.9</v>
      </c>
      <c r="J188" s="117">
        <v>0.9</v>
      </c>
      <c r="K188" s="117"/>
      <c r="L188" s="110">
        <f>SUM(M188:N188)</f>
        <v>0.9</v>
      </c>
      <c r="M188" s="151">
        <v>0.9</v>
      </c>
      <c r="N188" s="117"/>
    </row>
    <row r="189" spans="1:14" s="119" customFormat="1" ht="63">
      <c r="A189" s="98" t="s">
        <v>246</v>
      </c>
      <c r="B189" s="131" t="s">
        <v>391</v>
      </c>
      <c r="C189" s="105"/>
      <c r="D189" s="105"/>
      <c r="E189" s="105"/>
      <c r="F189" s="103">
        <f aca="true" t="shared" si="68" ref="F189:N189">SUM(F190,F200,F208,F226,F230)</f>
        <v>81106.4</v>
      </c>
      <c r="G189" s="103">
        <f t="shared" si="68"/>
        <v>13982</v>
      </c>
      <c r="H189" s="103">
        <f t="shared" si="68"/>
        <v>67124.40000000001</v>
      </c>
      <c r="I189" s="103">
        <f t="shared" si="68"/>
        <v>80024.70000000001</v>
      </c>
      <c r="J189" s="103">
        <f t="shared" si="68"/>
        <v>4716.7</v>
      </c>
      <c r="K189" s="103">
        <f t="shared" si="68"/>
        <v>75308</v>
      </c>
      <c r="L189" s="103">
        <f t="shared" si="68"/>
        <v>112104</v>
      </c>
      <c r="M189" s="103">
        <f t="shared" si="68"/>
        <v>34794</v>
      </c>
      <c r="N189" s="103">
        <f t="shared" si="68"/>
        <v>77310</v>
      </c>
    </row>
    <row r="190" spans="1:14" s="119" customFormat="1" ht="94.5">
      <c r="A190" s="98" t="s">
        <v>247</v>
      </c>
      <c r="B190" s="131" t="s">
        <v>392</v>
      </c>
      <c r="C190" s="105"/>
      <c r="D190" s="105"/>
      <c r="E190" s="105"/>
      <c r="F190" s="103">
        <f aca="true" t="shared" si="69" ref="F190:N190">SUM(F191,F195,F198)</f>
        <v>13095.399999999998</v>
      </c>
      <c r="G190" s="103">
        <f t="shared" si="69"/>
        <v>7.4</v>
      </c>
      <c r="H190" s="103">
        <f t="shared" si="69"/>
        <v>13087.999999999998</v>
      </c>
      <c r="I190" s="103">
        <f t="shared" si="69"/>
        <v>12688.4</v>
      </c>
      <c r="J190" s="103">
        <f t="shared" si="69"/>
        <v>7.4</v>
      </c>
      <c r="K190" s="103">
        <f t="shared" si="69"/>
        <v>12681</v>
      </c>
      <c r="L190" s="103">
        <f t="shared" si="69"/>
        <v>13359</v>
      </c>
      <c r="M190" s="177">
        <f t="shared" si="69"/>
        <v>0</v>
      </c>
      <c r="N190" s="103">
        <f t="shared" si="69"/>
        <v>13359</v>
      </c>
    </row>
    <row r="191" spans="1:14" s="119" customFormat="1" ht="78.75">
      <c r="A191" s="111" t="s">
        <v>310</v>
      </c>
      <c r="B191" s="109" t="s">
        <v>338</v>
      </c>
      <c r="C191" s="105"/>
      <c r="D191" s="105"/>
      <c r="E191" s="105"/>
      <c r="F191" s="110">
        <f aca="true" t="shared" si="70" ref="F191:N191">SUM(F192:F194)</f>
        <v>12922.699999999999</v>
      </c>
      <c r="G191" s="110">
        <f t="shared" si="70"/>
        <v>0</v>
      </c>
      <c r="H191" s="110">
        <f t="shared" si="70"/>
        <v>12922.699999999999</v>
      </c>
      <c r="I191" s="110">
        <f t="shared" si="70"/>
        <v>12681</v>
      </c>
      <c r="J191" s="110">
        <f t="shared" si="70"/>
        <v>0</v>
      </c>
      <c r="K191" s="110">
        <f t="shared" si="70"/>
        <v>12681</v>
      </c>
      <c r="L191" s="110">
        <f t="shared" si="70"/>
        <v>13359</v>
      </c>
      <c r="M191" s="150">
        <f t="shared" si="70"/>
        <v>0</v>
      </c>
      <c r="N191" s="110">
        <f t="shared" si="70"/>
        <v>13359</v>
      </c>
    </row>
    <row r="192" spans="1:14" s="104" customFormat="1" ht="173.25">
      <c r="A192" s="115" t="s">
        <v>428</v>
      </c>
      <c r="B192" s="102" t="s">
        <v>578</v>
      </c>
      <c r="C192" s="102">
        <v>100</v>
      </c>
      <c r="D192" s="108" t="s">
        <v>782</v>
      </c>
      <c r="E192" s="108" t="s">
        <v>970</v>
      </c>
      <c r="F192" s="110">
        <f>SUM(G192:H192)</f>
        <v>10804.4</v>
      </c>
      <c r="G192" s="117"/>
      <c r="H192" s="117">
        <v>10804.4</v>
      </c>
      <c r="I192" s="110">
        <f>SUM(J192:K192)</f>
        <v>11454</v>
      </c>
      <c r="J192" s="117"/>
      <c r="K192" s="117">
        <v>11454</v>
      </c>
      <c r="L192" s="110">
        <f>SUM(M192:N192)</f>
        <v>12111</v>
      </c>
      <c r="M192" s="151"/>
      <c r="N192" s="117">
        <v>12111</v>
      </c>
    </row>
    <row r="193" spans="1:14" s="104" customFormat="1" ht="94.5">
      <c r="A193" s="115" t="s">
        <v>108</v>
      </c>
      <c r="B193" s="102" t="s">
        <v>578</v>
      </c>
      <c r="C193" s="102">
        <v>200</v>
      </c>
      <c r="D193" s="108" t="s">
        <v>782</v>
      </c>
      <c r="E193" s="108" t="s">
        <v>970</v>
      </c>
      <c r="F193" s="110">
        <f>SUM(G193:H193)</f>
        <v>1795.8</v>
      </c>
      <c r="G193" s="117"/>
      <c r="H193" s="117">
        <v>1795.8</v>
      </c>
      <c r="I193" s="110">
        <f>SUM(J193:K193)</f>
        <v>953</v>
      </c>
      <c r="J193" s="117"/>
      <c r="K193" s="117">
        <v>953</v>
      </c>
      <c r="L193" s="110">
        <f>SUM(M193:N193)</f>
        <v>990</v>
      </c>
      <c r="M193" s="151"/>
      <c r="N193" s="117">
        <v>990</v>
      </c>
    </row>
    <row r="194" spans="1:14" s="104" customFormat="1" ht="78.75">
      <c r="A194" s="115" t="s">
        <v>700</v>
      </c>
      <c r="B194" s="102" t="s">
        <v>578</v>
      </c>
      <c r="C194" s="102">
        <v>800</v>
      </c>
      <c r="D194" s="108" t="s">
        <v>782</v>
      </c>
      <c r="E194" s="108" t="s">
        <v>970</v>
      </c>
      <c r="F194" s="110">
        <f>SUM(G194:H194)</f>
        <v>322.5</v>
      </c>
      <c r="G194" s="117"/>
      <c r="H194" s="117">
        <v>322.5</v>
      </c>
      <c r="I194" s="110">
        <f>SUM(J194:K194)</f>
        <v>274</v>
      </c>
      <c r="J194" s="117"/>
      <c r="K194" s="117">
        <v>274</v>
      </c>
      <c r="L194" s="110">
        <f>SUM(M194:N194)</f>
        <v>258</v>
      </c>
      <c r="M194" s="151"/>
      <c r="N194" s="117">
        <v>258</v>
      </c>
    </row>
    <row r="195" spans="1:14" s="104" customFormat="1" ht="47.25">
      <c r="A195" s="118" t="s">
        <v>44</v>
      </c>
      <c r="B195" s="109" t="s">
        <v>994</v>
      </c>
      <c r="C195" s="102"/>
      <c r="D195" s="102"/>
      <c r="E195" s="102"/>
      <c r="F195" s="110">
        <f aca="true" t="shared" si="71" ref="F195:N195">SUM(F196:F197)</f>
        <v>133.4</v>
      </c>
      <c r="G195" s="110">
        <f t="shared" si="71"/>
        <v>7.4</v>
      </c>
      <c r="H195" s="110">
        <f t="shared" si="71"/>
        <v>126</v>
      </c>
      <c r="I195" s="110">
        <f t="shared" si="71"/>
        <v>7.4</v>
      </c>
      <c r="J195" s="110">
        <f t="shared" si="71"/>
        <v>7.4</v>
      </c>
      <c r="K195" s="110">
        <f t="shared" si="71"/>
        <v>0</v>
      </c>
      <c r="L195" s="110">
        <f t="shared" si="71"/>
        <v>0</v>
      </c>
      <c r="M195" s="150">
        <f t="shared" si="71"/>
        <v>0</v>
      </c>
      <c r="N195" s="110">
        <f t="shared" si="71"/>
        <v>0</v>
      </c>
    </row>
    <row r="196" spans="1:14" s="104" customFormat="1" ht="63">
      <c r="A196" s="130" t="s">
        <v>983</v>
      </c>
      <c r="B196" s="109" t="s">
        <v>173</v>
      </c>
      <c r="C196" s="102" t="s">
        <v>940</v>
      </c>
      <c r="D196" s="108" t="s">
        <v>782</v>
      </c>
      <c r="E196" s="108" t="s">
        <v>970</v>
      </c>
      <c r="F196" s="110">
        <f>SUM(G196:H196)</f>
        <v>125</v>
      </c>
      <c r="G196" s="117"/>
      <c r="H196" s="117">
        <v>125</v>
      </c>
      <c r="I196" s="110">
        <f>SUM(J196:K196)</f>
        <v>0</v>
      </c>
      <c r="J196" s="117"/>
      <c r="K196" s="117">
        <v>0</v>
      </c>
      <c r="L196" s="110">
        <f>SUM(M196:N196)</f>
        <v>0</v>
      </c>
      <c r="M196" s="151"/>
      <c r="N196" s="117">
        <v>0</v>
      </c>
    </row>
    <row r="197" spans="1:14" s="104" customFormat="1" ht="110.25">
      <c r="A197" s="118" t="s">
        <v>701</v>
      </c>
      <c r="B197" s="102" t="s">
        <v>820</v>
      </c>
      <c r="C197" s="102" t="s">
        <v>940</v>
      </c>
      <c r="D197" s="108" t="s">
        <v>782</v>
      </c>
      <c r="E197" s="108" t="s">
        <v>970</v>
      </c>
      <c r="F197" s="110">
        <f>SUM(G197:H197)</f>
        <v>8.4</v>
      </c>
      <c r="G197" s="117">
        <v>7.4</v>
      </c>
      <c r="H197" s="117">
        <v>1</v>
      </c>
      <c r="I197" s="110">
        <f>SUM(J197:K197)</f>
        <v>7.4</v>
      </c>
      <c r="J197" s="117">
        <v>7.4</v>
      </c>
      <c r="K197" s="117"/>
      <c r="L197" s="110">
        <f>SUM(M197:N197)</f>
        <v>0</v>
      </c>
      <c r="M197" s="151"/>
      <c r="N197" s="117"/>
    </row>
    <row r="198" spans="1:14" s="104" customFormat="1" ht="63">
      <c r="A198" s="180" t="s">
        <v>836</v>
      </c>
      <c r="B198" s="109" t="s">
        <v>837</v>
      </c>
      <c r="C198" s="102"/>
      <c r="D198" s="108"/>
      <c r="E198" s="108"/>
      <c r="F198" s="110">
        <f aca="true" t="shared" si="72" ref="F198:N198">F199</f>
        <v>39.3</v>
      </c>
      <c r="G198" s="110">
        <f t="shared" si="72"/>
        <v>0</v>
      </c>
      <c r="H198" s="110">
        <f t="shared" si="72"/>
        <v>39.3</v>
      </c>
      <c r="I198" s="110">
        <f t="shared" si="72"/>
        <v>0</v>
      </c>
      <c r="J198" s="110">
        <f t="shared" si="72"/>
        <v>0</v>
      </c>
      <c r="K198" s="110">
        <f t="shared" si="72"/>
        <v>0</v>
      </c>
      <c r="L198" s="110">
        <f t="shared" si="72"/>
        <v>0</v>
      </c>
      <c r="M198" s="150">
        <f t="shared" si="72"/>
        <v>0</v>
      </c>
      <c r="N198" s="110">
        <f t="shared" si="72"/>
        <v>0</v>
      </c>
    </row>
    <row r="199" spans="1:14" s="104" customFormat="1" ht="47.25">
      <c r="A199" s="180" t="s">
        <v>1026</v>
      </c>
      <c r="B199" s="102" t="s">
        <v>838</v>
      </c>
      <c r="C199" s="102" t="s">
        <v>940</v>
      </c>
      <c r="D199" s="102" t="s">
        <v>782</v>
      </c>
      <c r="E199" s="102" t="s">
        <v>970</v>
      </c>
      <c r="F199" s="110">
        <f>SUM(G199:H199)</f>
        <v>39.3</v>
      </c>
      <c r="G199" s="117"/>
      <c r="H199" s="117">
        <v>39.3</v>
      </c>
      <c r="I199" s="110">
        <f>SUM(J199:K199)</f>
        <v>0</v>
      </c>
      <c r="J199" s="117"/>
      <c r="K199" s="117"/>
      <c r="L199" s="110">
        <f>SUM(M199:N199)</f>
        <v>0</v>
      </c>
      <c r="M199" s="151"/>
      <c r="N199" s="117"/>
    </row>
    <row r="200" spans="1:14" s="119" customFormat="1" ht="94.5">
      <c r="A200" s="98" t="s">
        <v>248</v>
      </c>
      <c r="B200" s="131" t="s">
        <v>702</v>
      </c>
      <c r="C200" s="105"/>
      <c r="D200" s="105"/>
      <c r="E200" s="105"/>
      <c r="F200" s="103">
        <f aca="true" t="shared" si="73" ref="F200:N200">SUM(F201,F205)</f>
        <v>1662.5</v>
      </c>
      <c r="G200" s="103">
        <f t="shared" si="73"/>
        <v>0</v>
      </c>
      <c r="H200" s="103">
        <f t="shared" si="73"/>
        <v>1662.5</v>
      </c>
      <c r="I200" s="103">
        <f t="shared" si="73"/>
        <v>1568</v>
      </c>
      <c r="J200" s="103">
        <f t="shared" si="73"/>
        <v>0</v>
      </c>
      <c r="K200" s="103">
        <f t="shared" si="73"/>
        <v>1568</v>
      </c>
      <c r="L200" s="103">
        <f t="shared" si="73"/>
        <v>1657</v>
      </c>
      <c r="M200" s="177">
        <f t="shared" si="73"/>
        <v>0</v>
      </c>
      <c r="N200" s="103">
        <f t="shared" si="73"/>
        <v>1657</v>
      </c>
    </row>
    <row r="201" spans="1:14" s="119" customFormat="1" ht="78.75">
      <c r="A201" s="111" t="s">
        <v>310</v>
      </c>
      <c r="B201" s="109" t="s">
        <v>46</v>
      </c>
      <c r="C201" s="105"/>
      <c r="D201" s="105"/>
      <c r="E201" s="105"/>
      <c r="F201" s="110">
        <f aca="true" t="shared" si="74" ref="F201:N201">SUM(F202:F204)</f>
        <v>1647.5</v>
      </c>
      <c r="G201" s="110">
        <f t="shared" si="74"/>
        <v>0</v>
      </c>
      <c r="H201" s="110">
        <f>SUM(H202:H204)</f>
        <v>1647.5</v>
      </c>
      <c r="I201" s="110">
        <f t="shared" si="74"/>
        <v>1568</v>
      </c>
      <c r="J201" s="110">
        <f t="shared" si="74"/>
        <v>0</v>
      </c>
      <c r="K201" s="110">
        <f t="shared" si="74"/>
        <v>1568</v>
      </c>
      <c r="L201" s="110">
        <f t="shared" si="74"/>
        <v>1657</v>
      </c>
      <c r="M201" s="150">
        <f t="shared" si="74"/>
        <v>0</v>
      </c>
      <c r="N201" s="110">
        <f t="shared" si="74"/>
        <v>1657</v>
      </c>
    </row>
    <row r="202" spans="1:14" s="104" customFormat="1" ht="173.25">
      <c r="A202" s="115" t="s">
        <v>636</v>
      </c>
      <c r="B202" s="102" t="s">
        <v>579</v>
      </c>
      <c r="C202" s="113" t="s">
        <v>938</v>
      </c>
      <c r="D202" s="108" t="s">
        <v>782</v>
      </c>
      <c r="E202" s="108" t="s">
        <v>970</v>
      </c>
      <c r="F202" s="110">
        <f>SUM(G202:H202)</f>
        <v>1561.8</v>
      </c>
      <c r="G202" s="117"/>
      <c r="H202" s="117">
        <v>1561.8</v>
      </c>
      <c r="I202" s="110">
        <f>SUM(J202:K202)</f>
        <v>1565</v>
      </c>
      <c r="J202" s="117"/>
      <c r="K202" s="117">
        <v>1565</v>
      </c>
      <c r="L202" s="110">
        <f>SUM(M202:N202)</f>
        <v>1654</v>
      </c>
      <c r="M202" s="151"/>
      <c r="N202" s="117">
        <v>1654</v>
      </c>
    </row>
    <row r="203" spans="1:14" s="104" customFormat="1" ht="94.5">
      <c r="A203" s="115" t="s">
        <v>108</v>
      </c>
      <c r="B203" s="102" t="s">
        <v>579</v>
      </c>
      <c r="C203" s="113" t="s">
        <v>940</v>
      </c>
      <c r="D203" s="108" t="s">
        <v>782</v>
      </c>
      <c r="E203" s="108" t="s">
        <v>970</v>
      </c>
      <c r="F203" s="110">
        <f>SUM(G203:H203)</f>
        <v>83.5</v>
      </c>
      <c r="G203" s="117"/>
      <c r="H203" s="117">
        <v>83.5</v>
      </c>
      <c r="I203" s="110">
        <f>SUM(J203:K203)</f>
        <v>0</v>
      </c>
      <c r="J203" s="117"/>
      <c r="K203" s="117"/>
      <c r="L203" s="110">
        <f>SUM(M203:N203)</f>
        <v>0</v>
      </c>
      <c r="M203" s="151"/>
      <c r="N203" s="117"/>
    </row>
    <row r="204" spans="1:14" s="104" customFormat="1" ht="78.75">
      <c r="A204" s="115" t="s">
        <v>430</v>
      </c>
      <c r="B204" s="102" t="s">
        <v>579</v>
      </c>
      <c r="C204" s="113" t="s">
        <v>655</v>
      </c>
      <c r="D204" s="108" t="s">
        <v>782</v>
      </c>
      <c r="E204" s="108" t="s">
        <v>970</v>
      </c>
      <c r="F204" s="110">
        <f>SUM(G204:H204)</f>
        <v>2.2</v>
      </c>
      <c r="G204" s="117"/>
      <c r="H204" s="117">
        <v>2.2</v>
      </c>
      <c r="I204" s="110">
        <f>SUM(J204:K204)</f>
        <v>3</v>
      </c>
      <c r="J204" s="117"/>
      <c r="K204" s="117">
        <v>3</v>
      </c>
      <c r="L204" s="110">
        <f>SUM(M204:N204)</f>
        <v>3</v>
      </c>
      <c r="M204" s="151"/>
      <c r="N204" s="117">
        <v>3</v>
      </c>
    </row>
    <row r="205" spans="1:14" s="104" customFormat="1" ht="63">
      <c r="A205" s="106" t="s">
        <v>836</v>
      </c>
      <c r="B205" s="109" t="s">
        <v>839</v>
      </c>
      <c r="C205" s="113"/>
      <c r="D205" s="108"/>
      <c r="E205" s="108"/>
      <c r="F205" s="110">
        <f>SUM(F206:F207)</f>
        <v>15</v>
      </c>
      <c r="G205" s="110">
        <f aca="true" t="shared" si="75" ref="G205:N205">SUM(G206:G207)</f>
        <v>0</v>
      </c>
      <c r="H205" s="110">
        <f t="shared" si="75"/>
        <v>15</v>
      </c>
      <c r="I205" s="110">
        <f t="shared" si="75"/>
        <v>0</v>
      </c>
      <c r="J205" s="110">
        <f t="shared" si="75"/>
        <v>0</v>
      </c>
      <c r="K205" s="110">
        <f t="shared" si="75"/>
        <v>0</v>
      </c>
      <c r="L205" s="110">
        <f t="shared" si="75"/>
        <v>0</v>
      </c>
      <c r="M205" s="110">
        <f t="shared" si="75"/>
        <v>0</v>
      </c>
      <c r="N205" s="110">
        <f t="shared" si="75"/>
        <v>0</v>
      </c>
    </row>
    <row r="206" spans="1:14" s="104" customFormat="1" ht="47.25">
      <c r="A206" s="106" t="s">
        <v>39</v>
      </c>
      <c r="B206" s="102" t="s">
        <v>840</v>
      </c>
      <c r="C206" s="113" t="s">
        <v>940</v>
      </c>
      <c r="D206" s="108" t="s">
        <v>782</v>
      </c>
      <c r="E206" s="108" t="s">
        <v>970</v>
      </c>
      <c r="F206" s="110">
        <f>SUM(G206:H206)</f>
        <v>11.7</v>
      </c>
      <c r="G206" s="117"/>
      <c r="H206" s="117">
        <v>11.7</v>
      </c>
      <c r="I206" s="110">
        <f>SUM(J206:K206)</f>
        <v>0</v>
      </c>
      <c r="J206" s="117"/>
      <c r="K206" s="117"/>
      <c r="L206" s="110">
        <f>SUM(M206:N206)</f>
        <v>0</v>
      </c>
      <c r="M206" s="151"/>
      <c r="N206" s="117"/>
    </row>
    <row r="207" spans="1:14" s="104" customFormat="1" ht="47.25">
      <c r="A207" s="106" t="s">
        <v>795</v>
      </c>
      <c r="B207" s="102" t="s">
        <v>840</v>
      </c>
      <c r="C207" s="113" t="s">
        <v>671</v>
      </c>
      <c r="D207" s="108" t="s">
        <v>782</v>
      </c>
      <c r="E207" s="108" t="s">
        <v>970</v>
      </c>
      <c r="F207" s="110">
        <f>SUM(G207:H207)</f>
        <v>3.3</v>
      </c>
      <c r="G207" s="117"/>
      <c r="H207" s="117">
        <v>3.3</v>
      </c>
      <c r="I207" s="110">
        <f>SUM(J207:K207)</f>
        <v>0</v>
      </c>
      <c r="J207" s="117"/>
      <c r="K207" s="117"/>
      <c r="L207" s="110">
        <f>SUM(M207:N207)</f>
        <v>0</v>
      </c>
      <c r="M207" s="151"/>
      <c r="N207" s="117"/>
    </row>
    <row r="208" spans="1:14" s="119" customFormat="1" ht="110.25">
      <c r="A208" s="184" t="s">
        <v>249</v>
      </c>
      <c r="B208" s="131" t="s">
        <v>703</v>
      </c>
      <c r="C208" s="105"/>
      <c r="D208" s="105"/>
      <c r="E208" s="105"/>
      <c r="F208" s="103">
        <f>SUM(F209,F218,F221,F216)</f>
        <v>37976.8</v>
      </c>
      <c r="G208" s="103">
        <f aca="true" t="shared" si="76" ref="G208:N208">SUM(G209,G218,G221,G216)</f>
        <v>1191</v>
      </c>
      <c r="H208" s="103">
        <f t="shared" si="76"/>
        <v>36785.8</v>
      </c>
      <c r="I208" s="103">
        <f t="shared" si="76"/>
        <v>50964.3</v>
      </c>
      <c r="J208" s="103">
        <f t="shared" si="76"/>
        <v>4709.3</v>
      </c>
      <c r="K208" s="103">
        <f t="shared" si="76"/>
        <v>46255</v>
      </c>
      <c r="L208" s="103">
        <f t="shared" si="76"/>
        <v>81712</v>
      </c>
      <c r="M208" s="103">
        <f t="shared" si="76"/>
        <v>34794</v>
      </c>
      <c r="N208" s="103">
        <f t="shared" si="76"/>
        <v>46918</v>
      </c>
    </row>
    <row r="209" spans="1:14" s="119" customFormat="1" ht="78.75">
      <c r="A209" s="111" t="s">
        <v>310</v>
      </c>
      <c r="B209" s="109" t="s">
        <v>498</v>
      </c>
      <c r="C209" s="105"/>
      <c r="D209" s="105"/>
      <c r="E209" s="105"/>
      <c r="F209" s="110">
        <f>SUM(F210:F215)</f>
        <v>36440.3</v>
      </c>
      <c r="G209" s="110">
        <f aca="true" t="shared" si="77" ref="G209:N209">SUM(G210:G215)</f>
        <v>1191</v>
      </c>
      <c r="H209" s="110">
        <f>SUM(H210:H215)</f>
        <v>35249.3</v>
      </c>
      <c r="I209" s="110">
        <f t="shared" si="77"/>
        <v>45865</v>
      </c>
      <c r="J209" s="110">
        <f t="shared" si="77"/>
        <v>0</v>
      </c>
      <c r="K209" s="110">
        <f t="shared" si="77"/>
        <v>45865</v>
      </c>
      <c r="L209" s="110">
        <f t="shared" si="77"/>
        <v>43052</v>
      </c>
      <c r="M209" s="150">
        <f t="shared" si="77"/>
        <v>0</v>
      </c>
      <c r="N209" s="110">
        <f t="shared" si="77"/>
        <v>43052</v>
      </c>
    </row>
    <row r="210" spans="1:14" s="104" customFormat="1" ht="173.25">
      <c r="A210" s="115" t="s">
        <v>636</v>
      </c>
      <c r="B210" s="102" t="s">
        <v>580</v>
      </c>
      <c r="C210" s="102" t="s">
        <v>938</v>
      </c>
      <c r="D210" s="108" t="s">
        <v>782</v>
      </c>
      <c r="E210" s="108" t="s">
        <v>970</v>
      </c>
      <c r="F210" s="147">
        <f aca="true" t="shared" si="78" ref="F210:F215">SUM(G210:H210)</f>
        <v>0</v>
      </c>
      <c r="G210" s="117"/>
      <c r="H210" s="117">
        <v>0</v>
      </c>
      <c r="I210" s="147">
        <f aca="true" t="shared" si="79" ref="I210:I215">SUM(J210:K210)</f>
        <v>12786</v>
      </c>
      <c r="J210" s="117"/>
      <c r="K210" s="117">
        <v>12786</v>
      </c>
      <c r="L210" s="147">
        <f aca="true" t="shared" si="80" ref="L210:L215">SUM(M210:N210)</f>
        <v>13505</v>
      </c>
      <c r="M210" s="151"/>
      <c r="N210" s="117">
        <v>13505</v>
      </c>
    </row>
    <row r="211" spans="1:14" s="104" customFormat="1" ht="94.5">
      <c r="A211" s="187" t="s">
        <v>429</v>
      </c>
      <c r="B211" s="102" t="s">
        <v>580</v>
      </c>
      <c r="C211" s="102" t="s">
        <v>940</v>
      </c>
      <c r="D211" s="108" t="s">
        <v>782</v>
      </c>
      <c r="E211" s="108" t="s">
        <v>970</v>
      </c>
      <c r="F211" s="147">
        <f t="shared" si="78"/>
        <v>0</v>
      </c>
      <c r="G211" s="117"/>
      <c r="H211" s="117"/>
      <c r="I211" s="147">
        <f t="shared" si="79"/>
        <v>4835</v>
      </c>
      <c r="J211" s="117"/>
      <c r="K211" s="117">
        <v>4835</v>
      </c>
      <c r="L211" s="147">
        <f t="shared" si="80"/>
        <v>0</v>
      </c>
      <c r="M211" s="151"/>
      <c r="N211" s="117"/>
    </row>
    <row r="212" spans="1:14" s="104" customFormat="1" ht="110.25">
      <c r="A212" s="115" t="s">
        <v>704</v>
      </c>
      <c r="B212" s="102" t="s">
        <v>580</v>
      </c>
      <c r="C212" s="102">
        <v>600</v>
      </c>
      <c r="D212" s="108" t="s">
        <v>782</v>
      </c>
      <c r="E212" s="108" t="s">
        <v>970</v>
      </c>
      <c r="F212" s="147">
        <f t="shared" si="78"/>
        <v>32471.3</v>
      </c>
      <c r="G212" s="117"/>
      <c r="H212" s="117">
        <v>32471.3</v>
      </c>
      <c r="I212" s="147">
        <f t="shared" si="79"/>
        <v>28038</v>
      </c>
      <c r="J212" s="117"/>
      <c r="K212" s="117">
        <v>28038</v>
      </c>
      <c r="L212" s="147">
        <f t="shared" si="80"/>
        <v>29547</v>
      </c>
      <c r="M212" s="151"/>
      <c r="N212" s="117">
        <v>29547</v>
      </c>
    </row>
    <row r="213" spans="1:14" s="104" customFormat="1" ht="78.75">
      <c r="A213" s="106" t="s">
        <v>496</v>
      </c>
      <c r="B213" s="102" t="s">
        <v>580</v>
      </c>
      <c r="C213" s="102" t="s">
        <v>655</v>
      </c>
      <c r="D213" s="108" t="s">
        <v>782</v>
      </c>
      <c r="E213" s="108" t="s">
        <v>970</v>
      </c>
      <c r="F213" s="147">
        <f t="shared" si="78"/>
        <v>0</v>
      </c>
      <c r="G213" s="117"/>
      <c r="H213" s="117">
        <v>0</v>
      </c>
      <c r="I213" s="147">
        <f t="shared" si="79"/>
        <v>206</v>
      </c>
      <c r="J213" s="117"/>
      <c r="K213" s="117">
        <v>206</v>
      </c>
      <c r="L213" s="147">
        <f t="shared" si="80"/>
        <v>0</v>
      </c>
      <c r="M213" s="151"/>
      <c r="N213" s="117"/>
    </row>
    <row r="214" spans="1:14" s="104" customFormat="1" ht="110.25">
      <c r="A214" s="106" t="s">
        <v>545</v>
      </c>
      <c r="B214" s="102" t="s">
        <v>542</v>
      </c>
      <c r="C214" s="113" t="s">
        <v>667</v>
      </c>
      <c r="D214" s="108" t="s">
        <v>782</v>
      </c>
      <c r="E214" s="108" t="s">
        <v>970</v>
      </c>
      <c r="F214" s="147">
        <f t="shared" si="78"/>
        <v>2778</v>
      </c>
      <c r="G214" s="117"/>
      <c r="H214" s="117">
        <v>2778</v>
      </c>
      <c r="I214" s="147">
        <f t="shared" si="79"/>
        <v>0</v>
      </c>
      <c r="J214" s="117"/>
      <c r="K214" s="117">
        <v>0</v>
      </c>
      <c r="L214" s="147">
        <f t="shared" si="80"/>
        <v>0</v>
      </c>
      <c r="M214" s="117"/>
      <c r="N214" s="117">
        <v>0</v>
      </c>
    </row>
    <row r="215" spans="1:14" s="104" customFormat="1" ht="94.5">
      <c r="A215" s="106" t="s">
        <v>432</v>
      </c>
      <c r="B215" s="102" t="s">
        <v>822</v>
      </c>
      <c r="C215" s="113" t="s">
        <v>667</v>
      </c>
      <c r="D215" s="108" t="s">
        <v>782</v>
      </c>
      <c r="E215" s="108" t="s">
        <v>970</v>
      </c>
      <c r="F215" s="110">
        <f t="shared" si="78"/>
        <v>1191</v>
      </c>
      <c r="G215" s="117">
        <v>1191</v>
      </c>
      <c r="H215" s="117"/>
      <c r="I215" s="110">
        <f t="shared" si="79"/>
        <v>0</v>
      </c>
      <c r="J215" s="117">
        <v>0</v>
      </c>
      <c r="K215" s="117"/>
      <c r="L215" s="110">
        <f t="shared" si="80"/>
        <v>0</v>
      </c>
      <c r="M215" s="117">
        <v>0</v>
      </c>
      <c r="N215" s="117"/>
    </row>
    <row r="216" spans="1:14" s="104" customFormat="1" ht="15.75">
      <c r="A216" s="166" t="s">
        <v>420</v>
      </c>
      <c r="B216" s="109" t="s">
        <v>419</v>
      </c>
      <c r="C216" s="113"/>
      <c r="D216" s="108"/>
      <c r="E216" s="108"/>
      <c r="F216" s="110">
        <f>F217</f>
        <v>0</v>
      </c>
      <c r="G216" s="110">
        <f aca="true" t="shared" si="81" ref="G216:N216">G217</f>
        <v>0</v>
      </c>
      <c r="H216" s="110">
        <f t="shared" si="81"/>
        <v>0</v>
      </c>
      <c r="I216" s="110">
        <f t="shared" si="81"/>
        <v>4709.3</v>
      </c>
      <c r="J216" s="110">
        <f t="shared" si="81"/>
        <v>4709.3</v>
      </c>
      <c r="K216" s="110">
        <f t="shared" si="81"/>
        <v>0</v>
      </c>
      <c r="L216" s="110">
        <f t="shared" si="81"/>
        <v>0</v>
      </c>
      <c r="M216" s="110">
        <f t="shared" si="81"/>
        <v>0</v>
      </c>
      <c r="N216" s="110">
        <f t="shared" si="81"/>
        <v>0</v>
      </c>
    </row>
    <row r="217" spans="1:14" s="104" customFormat="1" ht="126">
      <c r="A217" s="133" t="s">
        <v>421</v>
      </c>
      <c r="B217" s="109" t="s">
        <v>418</v>
      </c>
      <c r="C217" s="113" t="s">
        <v>940</v>
      </c>
      <c r="D217" s="108" t="s">
        <v>782</v>
      </c>
      <c r="E217" s="108" t="s">
        <v>970</v>
      </c>
      <c r="F217" s="110">
        <f>SUM(G217:H217)</f>
        <v>0</v>
      </c>
      <c r="G217" s="117"/>
      <c r="H217" s="117"/>
      <c r="I217" s="110">
        <f>SUM(J217:K217)</f>
        <v>4709.3</v>
      </c>
      <c r="J217" s="117">
        <v>4709.3</v>
      </c>
      <c r="K217" s="117"/>
      <c r="L217" s="110">
        <f>SUM(M217:N217)</f>
        <v>0</v>
      </c>
      <c r="M217" s="117">
        <v>0</v>
      </c>
      <c r="N217" s="117"/>
    </row>
    <row r="218" spans="1:14" s="104" customFormat="1" ht="63">
      <c r="A218" s="106" t="s">
        <v>836</v>
      </c>
      <c r="B218" s="109" t="s">
        <v>841</v>
      </c>
      <c r="C218" s="102"/>
      <c r="D218" s="108"/>
      <c r="E218" s="108"/>
      <c r="F218" s="110">
        <f>SUM(F219:F220)</f>
        <v>910.5</v>
      </c>
      <c r="G218" s="110">
        <f aca="true" t="shared" si="82" ref="G218:N218">SUM(G219:G220)</f>
        <v>0</v>
      </c>
      <c r="H218" s="110">
        <f t="shared" si="82"/>
        <v>910.5</v>
      </c>
      <c r="I218" s="110">
        <f t="shared" si="82"/>
        <v>390</v>
      </c>
      <c r="J218" s="110">
        <f t="shared" si="82"/>
        <v>0</v>
      </c>
      <c r="K218" s="110">
        <f t="shared" si="82"/>
        <v>390</v>
      </c>
      <c r="L218" s="110">
        <f t="shared" si="82"/>
        <v>0</v>
      </c>
      <c r="M218" s="150">
        <f t="shared" si="82"/>
        <v>0</v>
      </c>
      <c r="N218" s="110">
        <f t="shared" si="82"/>
        <v>0</v>
      </c>
    </row>
    <row r="219" spans="1:14" s="104" customFormat="1" ht="47.25">
      <c r="A219" s="106" t="s">
        <v>39</v>
      </c>
      <c r="B219" s="102" t="s">
        <v>842</v>
      </c>
      <c r="C219" s="102" t="s">
        <v>940</v>
      </c>
      <c r="D219" s="108" t="s">
        <v>782</v>
      </c>
      <c r="E219" s="108" t="s">
        <v>970</v>
      </c>
      <c r="F219" s="110">
        <f>SUM(G219:H219)</f>
        <v>0</v>
      </c>
      <c r="G219" s="117"/>
      <c r="H219" s="117">
        <v>0</v>
      </c>
      <c r="I219" s="110">
        <f>SUM(J219:K219)</f>
        <v>390</v>
      </c>
      <c r="J219" s="117"/>
      <c r="K219" s="117">
        <v>390</v>
      </c>
      <c r="L219" s="110">
        <f>SUM(M219:N219)</f>
        <v>0</v>
      </c>
      <c r="M219" s="151"/>
      <c r="N219" s="117"/>
    </row>
    <row r="220" spans="1:14" s="104" customFormat="1" ht="63">
      <c r="A220" s="106" t="s">
        <v>772</v>
      </c>
      <c r="B220" s="102" t="s">
        <v>842</v>
      </c>
      <c r="C220" s="102" t="s">
        <v>667</v>
      </c>
      <c r="D220" s="108" t="s">
        <v>782</v>
      </c>
      <c r="E220" s="108" t="s">
        <v>970</v>
      </c>
      <c r="F220" s="110">
        <f>SUM(G220:H220)</f>
        <v>910.5</v>
      </c>
      <c r="G220" s="117"/>
      <c r="H220" s="117">
        <v>910.5</v>
      </c>
      <c r="I220" s="110">
        <f>SUM(J220:K220)</f>
        <v>0</v>
      </c>
      <c r="J220" s="117"/>
      <c r="K220" s="117"/>
      <c r="L220" s="110">
        <f>SUM(M220:N220)</f>
        <v>0</v>
      </c>
      <c r="M220" s="151"/>
      <c r="N220" s="117"/>
    </row>
    <row r="221" spans="1:14" s="104" customFormat="1" ht="31.5">
      <c r="A221" s="111" t="s">
        <v>963</v>
      </c>
      <c r="B221" s="171" t="s">
        <v>964</v>
      </c>
      <c r="C221" s="102"/>
      <c r="D221" s="108" t="s">
        <v>782</v>
      </c>
      <c r="E221" s="108" t="s">
        <v>970</v>
      </c>
      <c r="F221" s="147">
        <f>SUM(F222:F225)</f>
        <v>626</v>
      </c>
      <c r="G221" s="147">
        <f aca="true" t="shared" si="83" ref="G221:N221">SUM(G222:G225)</f>
        <v>0</v>
      </c>
      <c r="H221" s="147">
        <f t="shared" si="83"/>
        <v>626</v>
      </c>
      <c r="I221" s="147">
        <f t="shared" si="83"/>
        <v>0</v>
      </c>
      <c r="J221" s="147">
        <f t="shared" si="83"/>
        <v>0</v>
      </c>
      <c r="K221" s="147">
        <f t="shared" si="83"/>
        <v>0</v>
      </c>
      <c r="L221" s="147">
        <f t="shared" si="83"/>
        <v>38660</v>
      </c>
      <c r="M221" s="182">
        <f t="shared" si="83"/>
        <v>34794</v>
      </c>
      <c r="N221" s="147">
        <f t="shared" si="83"/>
        <v>3866</v>
      </c>
    </row>
    <row r="222" spans="1:14" s="104" customFormat="1" ht="78.75">
      <c r="A222" s="129" t="s">
        <v>966</v>
      </c>
      <c r="B222" s="108" t="s">
        <v>734</v>
      </c>
      <c r="C222" s="102" t="s">
        <v>940</v>
      </c>
      <c r="D222" s="108" t="s">
        <v>782</v>
      </c>
      <c r="E222" s="108" t="s">
        <v>970</v>
      </c>
      <c r="F222" s="147">
        <f>SUM(G222:H222)</f>
        <v>490</v>
      </c>
      <c r="G222" s="147"/>
      <c r="H222" s="147">
        <v>490</v>
      </c>
      <c r="I222" s="147">
        <f>SUM(J222:K222)</f>
        <v>0</v>
      </c>
      <c r="J222" s="147"/>
      <c r="K222" s="147">
        <v>0</v>
      </c>
      <c r="L222" s="147">
        <f>SUM(M222:N222)</f>
        <v>3866</v>
      </c>
      <c r="M222" s="182"/>
      <c r="N222" s="147">
        <v>3866</v>
      </c>
    </row>
    <row r="223" spans="1:14" s="104" customFormat="1" ht="78.75">
      <c r="A223" s="111" t="s">
        <v>417</v>
      </c>
      <c r="B223" s="108" t="s">
        <v>734</v>
      </c>
      <c r="C223" s="102" t="s">
        <v>83</v>
      </c>
      <c r="D223" s="108" t="s">
        <v>782</v>
      </c>
      <c r="E223" s="108" t="s">
        <v>970</v>
      </c>
      <c r="F223" s="147">
        <f>SUM(G223:H223)</f>
        <v>56</v>
      </c>
      <c r="G223" s="147"/>
      <c r="H223" s="147">
        <v>56</v>
      </c>
      <c r="I223" s="147">
        <f>SUM(J223:K223)</f>
        <v>0</v>
      </c>
      <c r="J223" s="147"/>
      <c r="K223" s="147"/>
      <c r="L223" s="147">
        <f>SUM(M223:N223)</f>
        <v>0</v>
      </c>
      <c r="M223" s="182"/>
      <c r="N223" s="147"/>
    </row>
    <row r="224" spans="1:14" s="104" customFormat="1" ht="31.5">
      <c r="A224" s="129" t="s">
        <v>85</v>
      </c>
      <c r="B224" s="108" t="s">
        <v>734</v>
      </c>
      <c r="C224" s="102" t="s">
        <v>655</v>
      </c>
      <c r="D224" s="108" t="s">
        <v>782</v>
      </c>
      <c r="E224" s="108" t="s">
        <v>970</v>
      </c>
      <c r="F224" s="147">
        <f>SUM(G224:H224)</f>
        <v>80</v>
      </c>
      <c r="G224" s="147"/>
      <c r="H224" s="147">
        <v>80</v>
      </c>
      <c r="I224" s="147"/>
      <c r="J224" s="147"/>
      <c r="K224" s="147"/>
      <c r="L224" s="147"/>
      <c r="M224" s="182"/>
      <c r="N224" s="147"/>
    </row>
    <row r="225" spans="1:14" s="104" customFormat="1" ht="78.75">
      <c r="A225" s="111" t="s">
        <v>966</v>
      </c>
      <c r="B225" s="171" t="s">
        <v>170</v>
      </c>
      <c r="C225" s="102" t="s">
        <v>940</v>
      </c>
      <c r="D225" s="108" t="s">
        <v>782</v>
      </c>
      <c r="E225" s="108" t="s">
        <v>970</v>
      </c>
      <c r="F225" s="147">
        <f>SUM(G225:H225)</f>
        <v>0</v>
      </c>
      <c r="G225" s="117"/>
      <c r="H225" s="117"/>
      <c r="I225" s="147">
        <f>SUM(J225:K225)</f>
        <v>0</v>
      </c>
      <c r="J225" s="117">
        <v>0</v>
      </c>
      <c r="K225" s="117"/>
      <c r="L225" s="147">
        <f>SUM(M225:N225)</f>
        <v>34794</v>
      </c>
      <c r="M225" s="151">
        <v>34794</v>
      </c>
      <c r="N225" s="117"/>
    </row>
    <row r="226" spans="1:14" s="119" customFormat="1" ht="141.75">
      <c r="A226" s="98" t="s">
        <v>332</v>
      </c>
      <c r="B226" s="134" t="s">
        <v>325</v>
      </c>
      <c r="C226" s="105"/>
      <c r="D226" s="101"/>
      <c r="E226" s="101"/>
      <c r="F226" s="103">
        <f>F227</f>
        <v>13397</v>
      </c>
      <c r="G226" s="103">
        <f aca="true" t="shared" si="84" ref="G226:N226">G227</f>
        <v>12657</v>
      </c>
      <c r="H226" s="103">
        <f t="shared" si="84"/>
        <v>740</v>
      </c>
      <c r="I226" s="103">
        <f t="shared" si="84"/>
        <v>0</v>
      </c>
      <c r="J226" s="103">
        <f t="shared" si="84"/>
        <v>0</v>
      </c>
      <c r="K226" s="103">
        <f t="shared" si="84"/>
        <v>0</v>
      </c>
      <c r="L226" s="103">
        <f t="shared" si="84"/>
        <v>0</v>
      </c>
      <c r="M226" s="103">
        <f t="shared" si="84"/>
        <v>0</v>
      </c>
      <c r="N226" s="103">
        <f t="shared" si="84"/>
        <v>0</v>
      </c>
    </row>
    <row r="227" spans="1:14" s="104" customFormat="1" ht="47.25">
      <c r="A227" s="111" t="s">
        <v>331</v>
      </c>
      <c r="B227" s="109" t="s">
        <v>326</v>
      </c>
      <c r="C227" s="102"/>
      <c r="D227" s="108"/>
      <c r="E227" s="108"/>
      <c r="F227" s="110">
        <f>SUM(F228:F229)</f>
        <v>13397</v>
      </c>
      <c r="G227" s="110">
        <f aca="true" t="shared" si="85" ref="G227:N227">SUM(G228:G229)</f>
        <v>12657</v>
      </c>
      <c r="H227" s="110">
        <f t="shared" si="85"/>
        <v>740</v>
      </c>
      <c r="I227" s="110">
        <f t="shared" si="85"/>
        <v>0</v>
      </c>
      <c r="J227" s="110">
        <f t="shared" si="85"/>
        <v>0</v>
      </c>
      <c r="K227" s="110">
        <f t="shared" si="85"/>
        <v>0</v>
      </c>
      <c r="L227" s="110">
        <f t="shared" si="85"/>
        <v>0</v>
      </c>
      <c r="M227" s="110">
        <f t="shared" si="85"/>
        <v>0</v>
      </c>
      <c r="N227" s="110">
        <f t="shared" si="85"/>
        <v>0</v>
      </c>
    </row>
    <row r="228" spans="1:14" s="104" customFormat="1" ht="78.75">
      <c r="A228" s="111" t="s">
        <v>329</v>
      </c>
      <c r="B228" s="108" t="s">
        <v>328</v>
      </c>
      <c r="C228" s="102" t="s">
        <v>940</v>
      </c>
      <c r="D228" s="108" t="s">
        <v>782</v>
      </c>
      <c r="E228" s="108" t="s">
        <v>971</v>
      </c>
      <c r="F228" s="110">
        <f>SUM(G228:H228)</f>
        <v>740</v>
      </c>
      <c r="G228" s="110"/>
      <c r="H228" s="110">
        <v>740</v>
      </c>
      <c r="I228" s="110">
        <f>SUM(J228:K228)</f>
        <v>0</v>
      </c>
      <c r="J228" s="110"/>
      <c r="K228" s="110"/>
      <c r="L228" s="110">
        <f>SUM(M228:N228)</f>
        <v>0</v>
      </c>
      <c r="M228" s="110"/>
      <c r="N228" s="110"/>
    </row>
    <row r="229" spans="1:14" s="104" customFormat="1" ht="94.5">
      <c r="A229" s="111" t="s">
        <v>330</v>
      </c>
      <c r="B229" s="108" t="s">
        <v>327</v>
      </c>
      <c r="C229" s="102" t="s">
        <v>940</v>
      </c>
      <c r="D229" s="108" t="s">
        <v>782</v>
      </c>
      <c r="E229" s="108" t="s">
        <v>971</v>
      </c>
      <c r="F229" s="110">
        <f>SUM(G229:H229)</f>
        <v>12657</v>
      </c>
      <c r="G229" s="110">
        <v>12657</v>
      </c>
      <c r="H229" s="110"/>
      <c r="I229" s="110">
        <f>SUM(J229:K229)</f>
        <v>0</v>
      </c>
      <c r="J229" s="110"/>
      <c r="K229" s="110"/>
      <c r="L229" s="110">
        <f>SUM(M229:N229)</f>
        <v>0</v>
      </c>
      <c r="M229" s="110"/>
      <c r="N229" s="110"/>
    </row>
    <row r="230" spans="1:14" s="104" customFormat="1" ht="110.25">
      <c r="A230" s="98" t="s">
        <v>250</v>
      </c>
      <c r="B230" s="131" t="s">
        <v>705</v>
      </c>
      <c r="C230" s="102"/>
      <c r="D230" s="102"/>
      <c r="E230" s="102"/>
      <c r="F230" s="103">
        <f>SUM(F231,F233,F240,F242)</f>
        <v>14974.7</v>
      </c>
      <c r="G230" s="103">
        <f aca="true" t="shared" si="86" ref="G230:N230">SUM(G231,G233,G240,G242)</f>
        <v>126.6</v>
      </c>
      <c r="H230" s="103">
        <f t="shared" si="86"/>
        <v>14848.1</v>
      </c>
      <c r="I230" s="103">
        <f t="shared" si="86"/>
        <v>14804</v>
      </c>
      <c r="J230" s="103">
        <f t="shared" si="86"/>
        <v>0</v>
      </c>
      <c r="K230" s="103">
        <f t="shared" si="86"/>
        <v>14804</v>
      </c>
      <c r="L230" s="103">
        <f t="shared" si="86"/>
        <v>15376</v>
      </c>
      <c r="M230" s="103">
        <f t="shared" si="86"/>
        <v>0</v>
      </c>
      <c r="N230" s="103">
        <f t="shared" si="86"/>
        <v>15376</v>
      </c>
    </row>
    <row r="231" spans="1:14" s="104" customFormat="1" ht="47.25">
      <c r="A231" s="111" t="s">
        <v>41</v>
      </c>
      <c r="B231" s="109" t="s">
        <v>947</v>
      </c>
      <c r="C231" s="102"/>
      <c r="D231" s="102"/>
      <c r="E231" s="102"/>
      <c r="F231" s="110">
        <f aca="true" t="shared" si="87" ref="F231:N231">F232</f>
        <v>1934</v>
      </c>
      <c r="G231" s="110">
        <f t="shared" si="87"/>
        <v>0</v>
      </c>
      <c r="H231" s="110">
        <f t="shared" si="87"/>
        <v>1934</v>
      </c>
      <c r="I231" s="110">
        <f t="shared" si="87"/>
        <v>2420</v>
      </c>
      <c r="J231" s="110">
        <f t="shared" si="87"/>
        <v>0</v>
      </c>
      <c r="K231" s="110">
        <f t="shared" si="87"/>
        <v>2420</v>
      </c>
      <c r="L231" s="110">
        <f t="shared" si="87"/>
        <v>2514</v>
      </c>
      <c r="M231" s="150">
        <f t="shared" si="87"/>
        <v>0</v>
      </c>
      <c r="N231" s="110">
        <f t="shared" si="87"/>
        <v>2514</v>
      </c>
    </row>
    <row r="232" spans="1:14" s="104" customFormat="1" ht="141.75">
      <c r="A232" s="115" t="s">
        <v>122</v>
      </c>
      <c r="B232" s="102" t="s">
        <v>582</v>
      </c>
      <c r="C232" s="102">
        <v>100</v>
      </c>
      <c r="D232" s="108" t="s">
        <v>782</v>
      </c>
      <c r="E232" s="108" t="s">
        <v>971</v>
      </c>
      <c r="F232" s="110">
        <f>SUM(G232:H232)</f>
        <v>1934</v>
      </c>
      <c r="G232" s="117"/>
      <c r="H232" s="117">
        <v>1934</v>
      </c>
      <c r="I232" s="110">
        <f>SUM(J232:K232)</f>
        <v>2420</v>
      </c>
      <c r="J232" s="117"/>
      <c r="K232" s="117">
        <v>2420</v>
      </c>
      <c r="L232" s="110">
        <f>SUM(M232:N232)</f>
        <v>2514</v>
      </c>
      <c r="M232" s="151"/>
      <c r="N232" s="117">
        <v>2514</v>
      </c>
    </row>
    <row r="233" spans="1:14" s="104" customFormat="1" ht="78.75">
      <c r="A233" s="111" t="s">
        <v>310</v>
      </c>
      <c r="B233" s="109" t="s">
        <v>948</v>
      </c>
      <c r="C233" s="102"/>
      <c r="D233" s="102"/>
      <c r="E233" s="102"/>
      <c r="F233" s="110">
        <f aca="true" t="shared" si="88" ref="F233:N233">SUM(F234:F239)</f>
        <v>12628.1</v>
      </c>
      <c r="G233" s="110">
        <f t="shared" si="88"/>
        <v>0</v>
      </c>
      <c r="H233" s="110">
        <f t="shared" si="88"/>
        <v>12628.1</v>
      </c>
      <c r="I233" s="110">
        <f t="shared" si="88"/>
        <v>12025</v>
      </c>
      <c r="J233" s="110">
        <f t="shared" si="88"/>
        <v>0</v>
      </c>
      <c r="K233" s="110">
        <f t="shared" si="88"/>
        <v>12025</v>
      </c>
      <c r="L233" s="110">
        <f t="shared" si="88"/>
        <v>12494</v>
      </c>
      <c r="M233" s="150">
        <f t="shared" si="88"/>
        <v>0</v>
      </c>
      <c r="N233" s="110">
        <f t="shared" si="88"/>
        <v>12494</v>
      </c>
    </row>
    <row r="234" spans="1:14" s="104" customFormat="1" ht="173.25">
      <c r="A234" s="115" t="s">
        <v>636</v>
      </c>
      <c r="B234" s="102" t="s">
        <v>583</v>
      </c>
      <c r="C234" s="102">
        <v>100</v>
      </c>
      <c r="D234" s="108" t="s">
        <v>782</v>
      </c>
      <c r="E234" s="108" t="s">
        <v>971</v>
      </c>
      <c r="F234" s="110">
        <f aca="true" t="shared" si="89" ref="F234:F239">SUM(G234:H234)</f>
        <v>10386.6</v>
      </c>
      <c r="G234" s="117"/>
      <c r="H234" s="117">
        <v>10386.6</v>
      </c>
      <c r="I234" s="110">
        <f aca="true" t="shared" si="90" ref="I234:I239">SUM(J234:K234)</f>
        <v>8995</v>
      </c>
      <c r="J234" s="117"/>
      <c r="K234" s="117">
        <v>8995</v>
      </c>
      <c r="L234" s="110">
        <f aca="true" t="shared" si="91" ref="L234:L239">SUM(M234:N234)</f>
        <v>9346</v>
      </c>
      <c r="M234" s="151"/>
      <c r="N234" s="117">
        <v>9346</v>
      </c>
    </row>
    <row r="235" spans="1:14" s="104" customFormat="1" ht="94.5">
      <c r="A235" s="115" t="s">
        <v>429</v>
      </c>
      <c r="B235" s="102" t="s">
        <v>583</v>
      </c>
      <c r="C235" s="102">
        <v>200</v>
      </c>
      <c r="D235" s="108" t="s">
        <v>782</v>
      </c>
      <c r="E235" s="108" t="s">
        <v>971</v>
      </c>
      <c r="F235" s="110">
        <f t="shared" si="89"/>
        <v>787.9</v>
      </c>
      <c r="G235" s="117"/>
      <c r="H235" s="117">
        <v>787.9</v>
      </c>
      <c r="I235" s="110">
        <f t="shared" si="90"/>
        <v>0</v>
      </c>
      <c r="J235" s="117"/>
      <c r="K235" s="117"/>
      <c r="L235" s="110">
        <f t="shared" si="91"/>
        <v>0</v>
      </c>
      <c r="M235" s="151"/>
      <c r="N235" s="117"/>
    </row>
    <row r="236" spans="1:14" s="104" customFormat="1" ht="94.5">
      <c r="A236" s="106" t="s">
        <v>984</v>
      </c>
      <c r="B236" s="102" t="s">
        <v>583</v>
      </c>
      <c r="C236" s="102" t="s">
        <v>671</v>
      </c>
      <c r="D236" s="108" t="s">
        <v>782</v>
      </c>
      <c r="E236" s="108" t="s">
        <v>971</v>
      </c>
      <c r="F236" s="110">
        <f t="shared" si="89"/>
        <v>0</v>
      </c>
      <c r="G236" s="117"/>
      <c r="H236" s="117"/>
      <c r="I236" s="110">
        <f t="shared" si="90"/>
        <v>0</v>
      </c>
      <c r="J236" s="117"/>
      <c r="K236" s="117"/>
      <c r="L236" s="110">
        <f t="shared" si="91"/>
        <v>0</v>
      </c>
      <c r="M236" s="188"/>
      <c r="N236" s="189"/>
    </row>
    <row r="237" spans="1:14" s="104" customFormat="1" ht="78.75">
      <c r="A237" s="115" t="s">
        <v>430</v>
      </c>
      <c r="B237" s="102" t="s">
        <v>583</v>
      </c>
      <c r="C237" s="102" t="s">
        <v>655</v>
      </c>
      <c r="D237" s="108" t="s">
        <v>782</v>
      </c>
      <c r="E237" s="108" t="s">
        <v>971</v>
      </c>
      <c r="F237" s="110">
        <f t="shared" si="89"/>
        <v>24.1</v>
      </c>
      <c r="G237" s="117"/>
      <c r="H237" s="117">
        <v>24.1</v>
      </c>
      <c r="I237" s="110">
        <f t="shared" si="90"/>
        <v>0</v>
      </c>
      <c r="J237" s="117"/>
      <c r="K237" s="117"/>
      <c r="L237" s="110">
        <f t="shared" si="91"/>
        <v>0</v>
      </c>
      <c r="M237" s="188"/>
      <c r="N237" s="189"/>
    </row>
    <row r="238" spans="1:14" s="104" customFormat="1" ht="220.5">
      <c r="A238" s="115" t="s">
        <v>749</v>
      </c>
      <c r="B238" s="102" t="s">
        <v>584</v>
      </c>
      <c r="C238" s="102" t="s">
        <v>938</v>
      </c>
      <c r="D238" s="108" t="s">
        <v>782</v>
      </c>
      <c r="E238" s="108" t="s">
        <v>971</v>
      </c>
      <c r="F238" s="110">
        <f t="shared" si="89"/>
        <v>1429.5</v>
      </c>
      <c r="G238" s="117"/>
      <c r="H238" s="117">
        <v>1429.5</v>
      </c>
      <c r="I238" s="110">
        <f t="shared" si="90"/>
        <v>3030</v>
      </c>
      <c r="J238" s="117"/>
      <c r="K238" s="117">
        <v>3030</v>
      </c>
      <c r="L238" s="110">
        <f t="shared" si="91"/>
        <v>3148</v>
      </c>
      <c r="M238" s="188"/>
      <c r="N238" s="189">
        <v>3148</v>
      </c>
    </row>
    <row r="239" spans="1:14" s="104" customFormat="1" ht="157.5">
      <c r="A239" s="115" t="s">
        <v>474</v>
      </c>
      <c r="B239" s="102" t="s">
        <v>584</v>
      </c>
      <c r="C239" s="102" t="s">
        <v>940</v>
      </c>
      <c r="D239" s="108" t="s">
        <v>782</v>
      </c>
      <c r="E239" s="108" t="s">
        <v>971</v>
      </c>
      <c r="F239" s="110">
        <f t="shared" si="89"/>
        <v>0</v>
      </c>
      <c r="G239" s="117"/>
      <c r="H239" s="117">
        <v>0</v>
      </c>
      <c r="I239" s="110">
        <f t="shared" si="90"/>
        <v>0</v>
      </c>
      <c r="J239" s="117"/>
      <c r="K239" s="117"/>
      <c r="L239" s="110">
        <f t="shared" si="91"/>
        <v>0</v>
      </c>
      <c r="M239" s="188"/>
      <c r="N239" s="189">
        <v>0</v>
      </c>
    </row>
    <row r="240" spans="1:14" s="104" customFormat="1" ht="78.75">
      <c r="A240" s="118" t="s">
        <v>950</v>
      </c>
      <c r="B240" s="109" t="s">
        <v>995</v>
      </c>
      <c r="C240" s="102"/>
      <c r="D240" s="102"/>
      <c r="E240" s="102"/>
      <c r="F240" s="110">
        <f aca="true" t="shared" si="92" ref="F240:N240">F241</f>
        <v>279</v>
      </c>
      <c r="G240" s="110">
        <f t="shared" si="92"/>
        <v>0</v>
      </c>
      <c r="H240" s="110">
        <f t="shared" si="92"/>
        <v>279</v>
      </c>
      <c r="I240" s="110">
        <f t="shared" si="92"/>
        <v>359</v>
      </c>
      <c r="J240" s="110">
        <f t="shared" si="92"/>
        <v>0</v>
      </c>
      <c r="K240" s="110">
        <f t="shared" si="92"/>
        <v>359</v>
      </c>
      <c r="L240" s="110">
        <f t="shared" si="92"/>
        <v>368</v>
      </c>
      <c r="M240" s="150">
        <f t="shared" si="92"/>
        <v>0</v>
      </c>
      <c r="N240" s="110">
        <f t="shared" si="92"/>
        <v>368</v>
      </c>
    </row>
    <row r="241" spans="1:14" s="104" customFormat="1" ht="157.5">
      <c r="A241" s="115" t="s">
        <v>706</v>
      </c>
      <c r="B241" s="102" t="s">
        <v>581</v>
      </c>
      <c r="C241" s="113" t="s">
        <v>671</v>
      </c>
      <c r="D241" s="102" t="s">
        <v>673</v>
      </c>
      <c r="E241" s="102" t="s">
        <v>780</v>
      </c>
      <c r="F241" s="110">
        <f>SUM(G241:H241)</f>
        <v>279</v>
      </c>
      <c r="G241" s="117"/>
      <c r="H241" s="117">
        <v>279</v>
      </c>
      <c r="I241" s="110">
        <f>SUM(J241:K241)</f>
        <v>359</v>
      </c>
      <c r="J241" s="117"/>
      <c r="K241" s="117">
        <v>359</v>
      </c>
      <c r="L241" s="110">
        <f>SUM(M241:N241)</f>
        <v>368</v>
      </c>
      <c r="M241" s="151"/>
      <c r="N241" s="117">
        <v>368</v>
      </c>
    </row>
    <row r="242" spans="1:14" s="104" customFormat="1" ht="47.25">
      <c r="A242" s="106" t="s">
        <v>48</v>
      </c>
      <c r="B242" s="109" t="s">
        <v>333</v>
      </c>
      <c r="C242" s="113"/>
      <c r="D242" s="102"/>
      <c r="E242" s="102"/>
      <c r="F242" s="147">
        <f>SUM(F243:F244)</f>
        <v>133.6</v>
      </c>
      <c r="G242" s="147">
        <f aca="true" t="shared" si="93" ref="G242:N242">SUM(G243:G244)</f>
        <v>126.6</v>
      </c>
      <c r="H242" s="147">
        <f t="shared" si="93"/>
        <v>7</v>
      </c>
      <c r="I242" s="147">
        <f t="shared" si="93"/>
        <v>0</v>
      </c>
      <c r="J242" s="147">
        <f t="shared" si="93"/>
        <v>0</v>
      </c>
      <c r="K242" s="147">
        <f t="shared" si="93"/>
        <v>0</v>
      </c>
      <c r="L242" s="147">
        <f t="shared" si="93"/>
        <v>0</v>
      </c>
      <c r="M242" s="147">
        <f t="shared" si="93"/>
        <v>0</v>
      </c>
      <c r="N242" s="147">
        <f t="shared" si="93"/>
        <v>0</v>
      </c>
    </row>
    <row r="243" spans="1:14" s="104" customFormat="1" ht="110.25">
      <c r="A243" s="106" t="s">
        <v>49</v>
      </c>
      <c r="B243" s="102" t="s">
        <v>92</v>
      </c>
      <c r="C243" s="113" t="s">
        <v>940</v>
      </c>
      <c r="D243" s="102" t="s">
        <v>782</v>
      </c>
      <c r="E243" s="102" t="s">
        <v>970</v>
      </c>
      <c r="F243" s="147">
        <f>SUM(G243:H243)</f>
        <v>0</v>
      </c>
      <c r="G243" s="117">
        <v>0</v>
      </c>
      <c r="H243" s="117"/>
      <c r="I243" s="147">
        <f>SUM(J243:K243)</f>
        <v>0</v>
      </c>
      <c r="J243" s="117"/>
      <c r="K243" s="117"/>
      <c r="L243" s="147">
        <f>SUM(M243:N243)</f>
        <v>0</v>
      </c>
      <c r="M243" s="117"/>
      <c r="N243" s="117"/>
    </row>
    <row r="244" spans="1:14" s="104" customFormat="1" ht="94.5">
      <c r="A244" s="106" t="s">
        <v>93</v>
      </c>
      <c r="B244" s="102" t="s">
        <v>86</v>
      </c>
      <c r="C244" s="113" t="s">
        <v>940</v>
      </c>
      <c r="D244" s="102" t="s">
        <v>782</v>
      </c>
      <c r="E244" s="102" t="s">
        <v>970</v>
      </c>
      <c r="F244" s="147">
        <f>SUM(G244:H244)</f>
        <v>133.6</v>
      </c>
      <c r="G244" s="117">
        <v>126.6</v>
      </c>
      <c r="H244" s="117">
        <v>7</v>
      </c>
      <c r="I244" s="147">
        <f>SUM(J244:K244)</f>
        <v>0</v>
      </c>
      <c r="J244" s="117"/>
      <c r="K244" s="117"/>
      <c r="L244" s="147">
        <f>SUM(M244:N244)</f>
        <v>0</v>
      </c>
      <c r="M244" s="117"/>
      <c r="N244" s="117"/>
    </row>
    <row r="245" spans="1:14" s="104" customFormat="1" ht="78.75">
      <c r="A245" s="98" t="s">
        <v>252</v>
      </c>
      <c r="B245" s="105" t="s">
        <v>996</v>
      </c>
      <c r="C245" s="105"/>
      <c r="D245" s="105"/>
      <c r="E245" s="105"/>
      <c r="F245" s="103">
        <f aca="true" t="shared" si="94" ref="F245:N245">SUM(F246,F253,F260,F265)</f>
        <v>35160</v>
      </c>
      <c r="G245" s="103">
        <f t="shared" si="94"/>
        <v>0</v>
      </c>
      <c r="H245" s="103">
        <f t="shared" si="94"/>
        <v>35160</v>
      </c>
      <c r="I245" s="103">
        <f t="shared" si="94"/>
        <v>58031</v>
      </c>
      <c r="J245" s="103">
        <f t="shared" si="94"/>
        <v>22500</v>
      </c>
      <c r="K245" s="103">
        <f t="shared" si="94"/>
        <v>35531</v>
      </c>
      <c r="L245" s="103">
        <f t="shared" si="94"/>
        <v>33004</v>
      </c>
      <c r="M245" s="103">
        <f t="shared" si="94"/>
        <v>0</v>
      </c>
      <c r="N245" s="103">
        <f t="shared" si="94"/>
        <v>33004</v>
      </c>
    </row>
    <row r="246" spans="1:14" s="104" customFormat="1" ht="126">
      <c r="A246" s="98" t="s">
        <v>251</v>
      </c>
      <c r="B246" s="105" t="s">
        <v>126</v>
      </c>
      <c r="C246" s="105"/>
      <c r="D246" s="105"/>
      <c r="E246" s="105"/>
      <c r="F246" s="103">
        <f aca="true" t="shared" si="95" ref="F246:N246">SUM(F247,F250)</f>
        <v>33595</v>
      </c>
      <c r="G246" s="103">
        <f t="shared" si="95"/>
        <v>0</v>
      </c>
      <c r="H246" s="103">
        <f t="shared" si="95"/>
        <v>33595</v>
      </c>
      <c r="I246" s="103">
        <f t="shared" si="95"/>
        <v>56647</v>
      </c>
      <c r="J246" s="103">
        <f t="shared" si="95"/>
        <v>22500</v>
      </c>
      <c r="K246" s="103">
        <f t="shared" si="95"/>
        <v>34147</v>
      </c>
      <c r="L246" s="103">
        <f t="shared" si="95"/>
        <v>31567</v>
      </c>
      <c r="M246" s="177">
        <f t="shared" si="95"/>
        <v>0</v>
      </c>
      <c r="N246" s="103">
        <f t="shared" si="95"/>
        <v>31567</v>
      </c>
    </row>
    <row r="247" spans="1:14" s="104" customFormat="1" ht="78.75">
      <c r="A247" s="111" t="s">
        <v>310</v>
      </c>
      <c r="B247" s="109" t="s">
        <v>998</v>
      </c>
      <c r="C247" s="105"/>
      <c r="D247" s="105"/>
      <c r="E247" s="105"/>
      <c r="F247" s="110">
        <f aca="true" t="shared" si="96" ref="F247:N247">SUM(F248:F249)</f>
        <v>33550</v>
      </c>
      <c r="G247" s="110">
        <f t="shared" si="96"/>
        <v>0</v>
      </c>
      <c r="H247" s="110">
        <f t="shared" si="96"/>
        <v>33550</v>
      </c>
      <c r="I247" s="110">
        <f t="shared" si="96"/>
        <v>30647</v>
      </c>
      <c r="J247" s="110">
        <f t="shared" si="96"/>
        <v>0</v>
      </c>
      <c r="K247" s="110">
        <f t="shared" si="96"/>
        <v>30647</v>
      </c>
      <c r="L247" s="110">
        <f t="shared" si="96"/>
        <v>31567</v>
      </c>
      <c r="M247" s="150">
        <f t="shared" si="96"/>
        <v>0</v>
      </c>
      <c r="N247" s="110">
        <f t="shared" si="96"/>
        <v>31567</v>
      </c>
    </row>
    <row r="248" spans="1:14" s="104" customFormat="1" ht="110.25">
      <c r="A248" s="115" t="s">
        <v>650</v>
      </c>
      <c r="B248" s="102" t="s">
        <v>904</v>
      </c>
      <c r="C248" s="102" t="s">
        <v>667</v>
      </c>
      <c r="D248" s="108" t="s">
        <v>1021</v>
      </c>
      <c r="E248" s="108" t="s">
        <v>1021</v>
      </c>
      <c r="F248" s="110">
        <f>SUM(G248:H248)</f>
        <v>0</v>
      </c>
      <c r="G248" s="117"/>
      <c r="H248" s="117"/>
      <c r="I248" s="110">
        <f>SUM(J248:K248)</f>
        <v>0</v>
      </c>
      <c r="J248" s="117"/>
      <c r="K248" s="117"/>
      <c r="L248" s="110">
        <f>SUM(M248:N248)</f>
        <v>0</v>
      </c>
      <c r="M248" s="151"/>
      <c r="N248" s="117"/>
    </row>
    <row r="249" spans="1:14" s="104" customFormat="1" ht="110.25">
      <c r="A249" s="115" t="s">
        <v>650</v>
      </c>
      <c r="B249" s="102" t="s">
        <v>904</v>
      </c>
      <c r="C249" s="102">
        <v>600</v>
      </c>
      <c r="D249" s="102">
        <v>11</v>
      </c>
      <c r="E249" s="108" t="s">
        <v>970</v>
      </c>
      <c r="F249" s="110">
        <f>SUM(G249:H249)</f>
        <v>33550</v>
      </c>
      <c r="G249" s="117"/>
      <c r="H249" s="117">
        <v>33550</v>
      </c>
      <c r="I249" s="110">
        <f>SUM(J249:K249)</f>
        <v>30647</v>
      </c>
      <c r="J249" s="117"/>
      <c r="K249" s="117">
        <v>30647</v>
      </c>
      <c r="L249" s="110">
        <f>SUM(M249:N249)</f>
        <v>31567</v>
      </c>
      <c r="M249" s="151"/>
      <c r="N249" s="117">
        <v>31567</v>
      </c>
    </row>
    <row r="250" spans="1:14" s="104" customFormat="1" ht="47.25">
      <c r="A250" s="149" t="s">
        <v>282</v>
      </c>
      <c r="B250" s="109" t="s">
        <v>279</v>
      </c>
      <c r="C250" s="102"/>
      <c r="D250" s="102" t="s">
        <v>676</v>
      </c>
      <c r="E250" s="102" t="s">
        <v>978</v>
      </c>
      <c r="F250" s="110">
        <f>SUM(F251:F252)</f>
        <v>45</v>
      </c>
      <c r="G250" s="110">
        <f aca="true" t="shared" si="97" ref="G250:N250">SUM(G251:G252)</f>
        <v>0</v>
      </c>
      <c r="H250" s="110">
        <f t="shared" si="97"/>
        <v>45</v>
      </c>
      <c r="I250" s="110">
        <f t="shared" si="97"/>
        <v>26000</v>
      </c>
      <c r="J250" s="110">
        <f t="shared" si="97"/>
        <v>22500</v>
      </c>
      <c r="K250" s="110">
        <f t="shared" si="97"/>
        <v>3500</v>
      </c>
      <c r="L250" s="110">
        <f t="shared" si="97"/>
        <v>0</v>
      </c>
      <c r="M250" s="150">
        <f t="shared" si="97"/>
        <v>0</v>
      </c>
      <c r="N250" s="110">
        <f t="shared" si="97"/>
        <v>0</v>
      </c>
    </row>
    <row r="251" spans="1:14" s="104" customFormat="1" ht="78.75">
      <c r="A251" s="149" t="s">
        <v>285</v>
      </c>
      <c r="B251" s="102" t="s">
        <v>278</v>
      </c>
      <c r="C251" s="102" t="s">
        <v>940</v>
      </c>
      <c r="D251" s="102" t="s">
        <v>676</v>
      </c>
      <c r="E251" s="102" t="s">
        <v>978</v>
      </c>
      <c r="F251" s="147">
        <f>SUM(G251:H251)</f>
        <v>0</v>
      </c>
      <c r="G251" s="155"/>
      <c r="H251" s="117"/>
      <c r="I251" s="147">
        <f>SUM(J251:K251)</f>
        <v>22500</v>
      </c>
      <c r="J251" s="117">
        <v>22500</v>
      </c>
      <c r="K251" s="117"/>
      <c r="L251" s="147">
        <f>SUM(M251:N251)</f>
        <v>0</v>
      </c>
      <c r="M251" s="179"/>
      <c r="N251" s="117"/>
    </row>
    <row r="252" spans="1:14" s="104" customFormat="1" ht="78.75">
      <c r="A252" s="149" t="s">
        <v>966</v>
      </c>
      <c r="B252" s="102" t="s">
        <v>277</v>
      </c>
      <c r="C252" s="102" t="s">
        <v>940</v>
      </c>
      <c r="D252" s="102" t="s">
        <v>676</v>
      </c>
      <c r="E252" s="102" t="s">
        <v>978</v>
      </c>
      <c r="F252" s="147">
        <f>SUM(G252:H252)</f>
        <v>45</v>
      </c>
      <c r="G252" s="155"/>
      <c r="H252" s="117">
        <v>45</v>
      </c>
      <c r="I252" s="147">
        <f>SUM(J252:K252)</f>
        <v>3500</v>
      </c>
      <c r="J252" s="155"/>
      <c r="K252" s="117">
        <v>3500</v>
      </c>
      <c r="L252" s="147">
        <f>SUM(M252:N252)</f>
        <v>0</v>
      </c>
      <c r="M252" s="179"/>
      <c r="N252" s="117"/>
    </row>
    <row r="253" spans="1:14" s="119" customFormat="1" ht="110.25">
      <c r="A253" s="98" t="s">
        <v>200</v>
      </c>
      <c r="B253" s="134" t="s">
        <v>965</v>
      </c>
      <c r="C253" s="105"/>
      <c r="D253" s="101" t="s">
        <v>1021</v>
      </c>
      <c r="E253" s="101" t="s">
        <v>1021</v>
      </c>
      <c r="F253" s="103">
        <f>SUM(F254,)</f>
        <v>1489</v>
      </c>
      <c r="G253" s="103">
        <f aca="true" t="shared" si="98" ref="G253:N253">SUM(G254,)</f>
        <v>0</v>
      </c>
      <c r="H253" s="103">
        <f t="shared" si="98"/>
        <v>1489</v>
      </c>
      <c r="I253" s="103">
        <f t="shared" si="98"/>
        <v>1384</v>
      </c>
      <c r="J253" s="103">
        <f t="shared" si="98"/>
        <v>0</v>
      </c>
      <c r="K253" s="103">
        <f t="shared" si="98"/>
        <v>1384</v>
      </c>
      <c r="L253" s="103">
        <f t="shared" si="98"/>
        <v>1437</v>
      </c>
      <c r="M253" s="103">
        <f t="shared" si="98"/>
        <v>0</v>
      </c>
      <c r="N253" s="103">
        <f t="shared" si="98"/>
        <v>1437</v>
      </c>
    </row>
    <row r="254" spans="1:14" s="104" customFormat="1" ht="47.25">
      <c r="A254" s="111" t="s">
        <v>1009</v>
      </c>
      <c r="B254" s="109" t="s">
        <v>1007</v>
      </c>
      <c r="C254" s="102"/>
      <c r="D254" s="108" t="s">
        <v>1021</v>
      </c>
      <c r="E254" s="108" t="s">
        <v>1021</v>
      </c>
      <c r="F254" s="110">
        <f>SUM(F255:F259)</f>
        <v>1489</v>
      </c>
      <c r="G254" s="110">
        <f aca="true" t="shared" si="99" ref="G254:N254">SUM(G255:G259)</f>
        <v>0</v>
      </c>
      <c r="H254" s="110">
        <f t="shared" si="99"/>
        <v>1489</v>
      </c>
      <c r="I254" s="110">
        <f t="shared" si="99"/>
        <v>1384</v>
      </c>
      <c r="J254" s="110">
        <f t="shared" si="99"/>
        <v>0</v>
      </c>
      <c r="K254" s="110">
        <f t="shared" si="99"/>
        <v>1384</v>
      </c>
      <c r="L254" s="110">
        <f t="shared" si="99"/>
        <v>1437</v>
      </c>
      <c r="M254" s="150">
        <f t="shared" si="99"/>
        <v>0</v>
      </c>
      <c r="N254" s="110">
        <f t="shared" si="99"/>
        <v>1437</v>
      </c>
    </row>
    <row r="255" spans="1:14" s="104" customFormat="1" ht="116.25" customHeight="1">
      <c r="A255" s="129" t="s">
        <v>636</v>
      </c>
      <c r="B255" s="109" t="s">
        <v>543</v>
      </c>
      <c r="C255" s="102" t="s">
        <v>938</v>
      </c>
      <c r="D255" s="108" t="s">
        <v>1021</v>
      </c>
      <c r="E255" s="108" t="s">
        <v>1021</v>
      </c>
      <c r="F255" s="110">
        <f>SUM(G255:H255)</f>
        <v>1209.3</v>
      </c>
      <c r="G255" s="110"/>
      <c r="H255" s="110">
        <v>1209.3</v>
      </c>
      <c r="I255" s="110">
        <f>SUM(J255:K255)</f>
        <v>1384</v>
      </c>
      <c r="J255" s="110"/>
      <c r="K255" s="110">
        <v>1384</v>
      </c>
      <c r="L255" s="110">
        <f>SUM(M255:N255)</f>
        <v>1437</v>
      </c>
      <c r="M255" s="150"/>
      <c r="N255" s="110">
        <v>1437</v>
      </c>
    </row>
    <row r="256" spans="1:14" s="104" customFormat="1" ht="94.5">
      <c r="A256" s="129" t="s">
        <v>108</v>
      </c>
      <c r="B256" s="109" t="s">
        <v>543</v>
      </c>
      <c r="C256" s="102" t="s">
        <v>940</v>
      </c>
      <c r="D256" s="108" t="s">
        <v>1021</v>
      </c>
      <c r="E256" s="108" t="s">
        <v>1021</v>
      </c>
      <c r="F256" s="110">
        <f>SUM(G256:H256)</f>
        <v>171.7</v>
      </c>
      <c r="G256" s="110"/>
      <c r="H256" s="110">
        <v>171.7</v>
      </c>
      <c r="I256" s="110">
        <f>SUM(J256:K256)</f>
        <v>0</v>
      </c>
      <c r="J256" s="110"/>
      <c r="K256" s="110"/>
      <c r="L256" s="110">
        <f>SUM(M256:N256)</f>
        <v>0</v>
      </c>
      <c r="M256" s="150"/>
      <c r="N256" s="110"/>
    </row>
    <row r="257" spans="1:14" s="104" customFormat="1" ht="78.75">
      <c r="A257" s="129" t="s">
        <v>430</v>
      </c>
      <c r="B257" s="109" t="s">
        <v>543</v>
      </c>
      <c r="C257" s="102" t="s">
        <v>655</v>
      </c>
      <c r="D257" s="108" t="s">
        <v>1021</v>
      </c>
      <c r="E257" s="108" t="s">
        <v>1021</v>
      </c>
      <c r="F257" s="110">
        <f>SUM(G257:H257)</f>
        <v>0</v>
      </c>
      <c r="G257" s="110"/>
      <c r="H257" s="110">
        <v>0</v>
      </c>
      <c r="I257" s="110">
        <f>SUM(J257:K257)</f>
        <v>0</v>
      </c>
      <c r="J257" s="110"/>
      <c r="K257" s="110"/>
      <c r="L257" s="110">
        <f>SUM(M257:N257)</f>
        <v>0</v>
      </c>
      <c r="M257" s="150"/>
      <c r="N257" s="110"/>
    </row>
    <row r="258" spans="1:14" s="104" customFormat="1" ht="126">
      <c r="A258" s="129" t="s">
        <v>812</v>
      </c>
      <c r="B258" s="109" t="s">
        <v>1008</v>
      </c>
      <c r="C258" s="102" t="s">
        <v>671</v>
      </c>
      <c r="D258" s="108" t="s">
        <v>1021</v>
      </c>
      <c r="E258" s="108" t="s">
        <v>1021</v>
      </c>
      <c r="F258" s="110">
        <f>SUM(G258:H258)</f>
        <v>20</v>
      </c>
      <c r="G258" s="110"/>
      <c r="H258" s="110">
        <v>20</v>
      </c>
      <c r="I258" s="110">
        <f>SUM(J258:K258)</f>
        <v>0</v>
      </c>
      <c r="J258" s="110"/>
      <c r="K258" s="110"/>
      <c r="L258" s="110">
        <f>SUM(M258:N258)</f>
        <v>0</v>
      </c>
      <c r="M258" s="150"/>
      <c r="N258" s="110"/>
    </row>
    <row r="259" spans="1:14" s="104" customFormat="1" ht="47.25">
      <c r="A259" s="111" t="s">
        <v>39</v>
      </c>
      <c r="B259" s="109" t="s">
        <v>1008</v>
      </c>
      <c r="C259" s="102" t="s">
        <v>940</v>
      </c>
      <c r="D259" s="108" t="s">
        <v>1021</v>
      </c>
      <c r="E259" s="108" t="s">
        <v>1021</v>
      </c>
      <c r="F259" s="110">
        <f>SUM(G259:H259)</f>
        <v>88</v>
      </c>
      <c r="G259" s="117"/>
      <c r="H259" s="117">
        <v>88</v>
      </c>
      <c r="I259" s="110">
        <f>SUM(J259:K259)</f>
        <v>0</v>
      </c>
      <c r="J259" s="117"/>
      <c r="K259" s="117"/>
      <c r="L259" s="110">
        <f>SUM(M259:N259)</f>
        <v>0</v>
      </c>
      <c r="M259" s="151"/>
      <c r="N259" s="117"/>
    </row>
    <row r="260" spans="1:14" s="119" customFormat="1" ht="110.25">
      <c r="A260" s="98" t="s">
        <v>303</v>
      </c>
      <c r="B260" s="134" t="s">
        <v>2</v>
      </c>
      <c r="C260" s="105"/>
      <c r="D260" s="101" t="s">
        <v>1021</v>
      </c>
      <c r="E260" s="101" t="s">
        <v>1021</v>
      </c>
      <c r="F260" s="103">
        <f>F261</f>
        <v>61</v>
      </c>
      <c r="G260" s="103">
        <f aca="true" t="shared" si="100" ref="G260:N260">G261</f>
        <v>0</v>
      </c>
      <c r="H260" s="103">
        <f t="shared" si="100"/>
        <v>61</v>
      </c>
      <c r="I260" s="103">
        <f t="shared" si="100"/>
        <v>0</v>
      </c>
      <c r="J260" s="103">
        <f t="shared" si="100"/>
        <v>0</v>
      </c>
      <c r="K260" s="103">
        <f t="shared" si="100"/>
        <v>0</v>
      </c>
      <c r="L260" s="103">
        <f t="shared" si="100"/>
        <v>0</v>
      </c>
      <c r="M260" s="103">
        <f t="shared" si="100"/>
        <v>0</v>
      </c>
      <c r="N260" s="103">
        <f t="shared" si="100"/>
        <v>0</v>
      </c>
    </row>
    <row r="261" spans="1:14" s="104" customFormat="1" ht="47.25">
      <c r="A261" s="111" t="s">
        <v>0</v>
      </c>
      <c r="B261" s="109" t="s">
        <v>304</v>
      </c>
      <c r="C261" s="102"/>
      <c r="D261" s="108"/>
      <c r="E261" s="108"/>
      <c r="F261" s="110">
        <f>SUM(F262:F264)</f>
        <v>61</v>
      </c>
      <c r="G261" s="110">
        <f aca="true" t="shared" si="101" ref="G261:N261">SUM(G262:G264)</f>
        <v>0</v>
      </c>
      <c r="H261" s="110">
        <f t="shared" si="101"/>
        <v>61</v>
      </c>
      <c r="I261" s="110">
        <f t="shared" si="101"/>
        <v>0</v>
      </c>
      <c r="J261" s="110">
        <f t="shared" si="101"/>
        <v>0</v>
      </c>
      <c r="K261" s="110">
        <f t="shared" si="101"/>
        <v>0</v>
      </c>
      <c r="L261" s="110">
        <f t="shared" si="101"/>
        <v>0</v>
      </c>
      <c r="M261" s="110">
        <f t="shared" si="101"/>
        <v>0</v>
      </c>
      <c r="N261" s="110">
        <f t="shared" si="101"/>
        <v>0</v>
      </c>
    </row>
    <row r="262" spans="1:14" s="104" customFormat="1" ht="47.25">
      <c r="A262" s="129" t="s">
        <v>39</v>
      </c>
      <c r="B262" s="109" t="s">
        <v>1</v>
      </c>
      <c r="C262" s="102" t="s">
        <v>938</v>
      </c>
      <c r="D262" s="108" t="s">
        <v>1021</v>
      </c>
      <c r="E262" s="108" t="s">
        <v>1021</v>
      </c>
      <c r="F262" s="110">
        <f>SUM(G262:H262)</f>
        <v>14.7</v>
      </c>
      <c r="G262" s="110"/>
      <c r="H262" s="110">
        <v>14.7</v>
      </c>
      <c r="I262" s="110">
        <f aca="true" t="shared" si="102" ref="I262:N262">SUM(J262:K262)</f>
        <v>0</v>
      </c>
      <c r="J262" s="110">
        <f t="shared" si="102"/>
        <v>0</v>
      </c>
      <c r="K262" s="110">
        <f t="shared" si="102"/>
        <v>0</v>
      </c>
      <c r="L262" s="110">
        <f t="shared" si="102"/>
        <v>0</v>
      </c>
      <c r="M262" s="110">
        <f t="shared" si="102"/>
        <v>0</v>
      </c>
      <c r="N262" s="110">
        <f t="shared" si="102"/>
        <v>0</v>
      </c>
    </row>
    <row r="263" spans="1:14" s="104" customFormat="1" ht="47.25">
      <c r="A263" s="129" t="s">
        <v>39</v>
      </c>
      <c r="B263" s="109" t="s">
        <v>1</v>
      </c>
      <c r="C263" s="102" t="s">
        <v>940</v>
      </c>
      <c r="D263" s="108" t="s">
        <v>1021</v>
      </c>
      <c r="E263" s="108" t="s">
        <v>1021</v>
      </c>
      <c r="F263" s="110">
        <f>SUM(G263:H263)</f>
        <v>43.3</v>
      </c>
      <c r="G263" s="117"/>
      <c r="H263" s="117">
        <v>43.3</v>
      </c>
      <c r="I263" s="110">
        <f>SUM(J263:K263)</f>
        <v>0</v>
      </c>
      <c r="J263" s="117"/>
      <c r="K263" s="117"/>
      <c r="L263" s="110">
        <f>SUM(M263:N263)</f>
        <v>0</v>
      </c>
      <c r="M263" s="151"/>
      <c r="N263" s="117"/>
    </row>
    <row r="264" spans="1:14" s="104" customFormat="1" ht="47.25">
      <c r="A264" s="129" t="s">
        <v>795</v>
      </c>
      <c r="B264" s="109" t="s">
        <v>1</v>
      </c>
      <c r="C264" s="102" t="s">
        <v>671</v>
      </c>
      <c r="D264" s="108" t="s">
        <v>1021</v>
      </c>
      <c r="E264" s="108" t="s">
        <v>1021</v>
      </c>
      <c r="F264" s="110">
        <f>SUM(G264:H264)</f>
        <v>3</v>
      </c>
      <c r="G264" s="117"/>
      <c r="H264" s="117">
        <v>3</v>
      </c>
      <c r="I264" s="110">
        <f>SUM(J264:K264)</f>
        <v>0</v>
      </c>
      <c r="J264" s="117"/>
      <c r="K264" s="117"/>
      <c r="L264" s="110">
        <f>SUM(M264:N264)</f>
        <v>0</v>
      </c>
      <c r="M264" s="151"/>
      <c r="N264" s="117"/>
    </row>
    <row r="265" spans="1:14" s="119" customFormat="1" ht="126">
      <c r="A265" s="98" t="s">
        <v>6</v>
      </c>
      <c r="B265" s="134" t="s">
        <v>3</v>
      </c>
      <c r="C265" s="105"/>
      <c r="D265" s="101" t="s">
        <v>1021</v>
      </c>
      <c r="E265" s="101" t="s">
        <v>1021</v>
      </c>
      <c r="F265" s="103">
        <f>F266</f>
        <v>15</v>
      </c>
      <c r="G265" s="103">
        <f aca="true" t="shared" si="103" ref="G265:N266">G266</f>
        <v>0</v>
      </c>
      <c r="H265" s="103">
        <f t="shared" si="103"/>
        <v>15</v>
      </c>
      <c r="I265" s="103">
        <f t="shared" si="103"/>
        <v>0</v>
      </c>
      <c r="J265" s="103">
        <f t="shared" si="103"/>
        <v>0</v>
      </c>
      <c r="K265" s="103">
        <f t="shared" si="103"/>
        <v>0</v>
      </c>
      <c r="L265" s="103">
        <f t="shared" si="103"/>
        <v>0</v>
      </c>
      <c r="M265" s="103">
        <f t="shared" si="103"/>
        <v>0</v>
      </c>
      <c r="N265" s="103">
        <f t="shared" si="103"/>
        <v>0</v>
      </c>
    </row>
    <row r="266" spans="1:14" s="104" customFormat="1" ht="47.25">
      <c r="A266" s="111" t="s">
        <v>7</v>
      </c>
      <c r="B266" s="109" t="s">
        <v>4</v>
      </c>
      <c r="C266" s="102"/>
      <c r="D266" s="108"/>
      <c r="E266" s="108"/>
      <c r="F266" s="110">
        <f>F267</f>
        <v>15</v>
      </c>
      <c r="G266" s="110">
        <f t="shared" si="103"/>
        <v>0</v>
      </c>
      <c r="H266" s="110">
        <f t="shared" si="103"/>
        <v>15</v>
      </c>
      <c r="I266" s="110">
        <f t="shared" si="103"/>
        <v>0</v>
      </c>
      <c r="J266" s="110">
        <f t="shared" si="103"/>
        <v>0</v>
      </c>
      <c r="K266" s="110">
        <f t="shared" si="103"/>
        <v>0</v>
      </c>
      <c r="L266" s="110">
        <f t="shared" si="103"/>
        <v>0</v>
      </c>
      <c r="M266" s="110">
        <f t="shared" si="103"/>
        <v>0</v>
      </c>
      <c r="N266" s="110">
        <f t="shared" si="103"/>
        <v>0</v>
      </c>
    </row>
    <row r="267" spans="1:14" s="104" customFormat="1" ht="47.25">
      <c r="A267" s="129" t="s">
        <v>39</v>
      </c>
      <c r="B267" s="109" t="s">
        <v>5</v>
      </c>
      <c r="C267" s="102" t="s">
        <v>940</v>
      </c>
      <c r="D267" s="108" t="s">
        <v>1021</v>
      </c>
      <c r="E267" s="108" t="s">
        <v>1021</v>
      </c>
      <c r="F267" s="110">
        <f>SUM(G267:H267)</f>
        <v>15</v>
      </c>
      <c r="G267" s="117"/>
      <c r="H267" s="117">
        <v>15</v>
      </c>
      <c r="I267" s="110">
        <f>SUM(J267:K267)</f>
        <v>0</v>
      </c>
      <c r="J267" s="117"/>
      <c r="K267" s="117"/>
      <c r="L267" s="110">
        <f>SUM(M267:N267)</f>
        <v>0</v>
      </c>
      <c r="M267" s="151"/>
      <c r="N267" s="117"/>
    </row>
    <row r="268" spans="1:14" s="119" customFormat="1" ht="110.25">
      <c r="A268" s="98" t="s">
        <v>253</v>
      </c>
      <c r="B268" s="105" t="s">
        <v>123</v>
      </c>
      <c r="C268" s="105"/>
      <c r="D268" s="105"/>
      <c r="E268" s="105"/>
      <c r="F268" s="103">
        <f>SUM(F269,F276,F279)</f>
        <v>1680</v>
      </c>
      <c r="G268" s="103">
        <f>SUM(G269,G276,G279)</f>
        <v>1151.4</v>
      </c>
      <c r="H268" s="103">
        <f>SUM(H269,H276,H279)</f>
        <v>528.6</v>
      </c>
      <c r="I268" s="103">
        <f aca="true" t="shared" si="104" ref="I268:N268">SUM(I269,I279)</f>
        <v>1659</v>
      </c>
      <c r="J268" s="103">
        <f t="shared" si="104"/>
        <v>1659</v>
      </c>
      <c r="K268" s="103">
        <f t="shared" si="104"/>
        <v>0</v>
      </c>
      <c r="L268" s="103">
        <f t="shared" si="104"/>
        <v>1956</v>
      </c>
      <c r="M268" s="177">
        <f t="shared" si="104"/>
        <v>1956</v>
      </c>
      <c r="N268" s="103">
        <f t="shared" si="104"/>
        <v>0</v>
      </c>
    </row>
    <row r="269" spans="1:14" s="119" customFormat="1" ht="141.75">
      <c r="A269" s="90" t="s">
        <v>254</v>
      </c>
      <c r="B269" s="190" t="s">
        <v>174</v>
      </c>
      <c r="C269" s="105"/>
      <c r="D269" s="105"/>
      <c r="E269" s="105"/>
      <c r="F269" s="103">
        <f aca="true" t="shared" si="105" ref="F269:N269">SUM(F270,F272,F274)</f>
        <v>1222</v>
      </c>
      <c r="G269" s="103">
        <f t="shared" si="105"/>
        <v>707.4</v>
      </c>
      <c r="H269" s="103">
        <f t="shared" si="105"/>
        <v>514.6</v>
      </c>
      <c r="I269" s="103">
        <f t="shared" si="105"/>
        <v>1200</v>
      </c>
      <c r="J269" s="103">
        <f t="shared" si="105"/>
        <v>1200</v>
      </c>
      <c r="K269" s="103">
        <f t="shared" si="105"/>
        <v>0</v>
      </c>
      <c r="L269" s="103">
        <f t="shared" si="105"/>
        <v>1480</v>
      </c>
      <c r="M269" s="103">
        <f t="shared" si="105"/>
        <v>1480</v>
      </c>
      <c r="N269" s="103">
        <f t="shared" si="105"/>
        <v>0</v>
      </c>
    </row>
    <row r="270" spans="1:14" s="104" customFormat="1" ht="94.5">
      <c r="A270" s="106" t="s">
        <v>129</v>
      </c>
      <c r="B270" s="114" t="s">
        <v>999</v>
      </c>
      <c r="C270" s="102"/>
      <c r="D270" s="102"/>
      <c r="E270" s="102"/>
      <c r="F270" s="110">
        <f>F271</f>
        <v>346.4</v>
      </c>
      <c r="G270" s="110">
        <f aca="true" t="shared" si="106" ref="G270:N270">G271</f>
        <v>0</v>
      </c>
      <c r="H270" s="110">
        <f t="shared" si="106"/>
        <v>346.4</v>
      </c>
      <c r="I270" s="110">
        <f t="shared" si="106"/>
        <v>0</v>
      </c>
      <c r="J270" s="110">
        <f t="shared" si="106"/>
        <v>0</v>
      </c>
      <c r="K270" s="110">
        <f t="shared" si="106"/>
        <v>0</v>
      </c>
      <c r="L270" s="110">
        <f t="shared" si="106"/>
        <v>0</v>
      </c>
      <c r="M270" s="150">
        <f t="shared" si="106"/>
        <v>0</v>
      </c>
      <c r="N270" s="110">
        <f t="shared" si="106"/>
        <v>0</v>
      </c>
    </row>
    <row r="271" spans="1:14" s="104" customFormat="1" ht="126">
      <c r="A271" s="106" t="s">
        <v>124</v>
      </c>
      <c r="B271" s="116" t="s">
        <v>888</v>
      </c>
      <c r="C271" s="102" t="s">
        <v>940</v>
      </c>
      <c r="D271" s="102" t="s">
        <v>971</v>
      </c>
      <c r="E271" s="102" t="s">
        <v>80</v>
      </c>
      <c r="F271" s="110">
        <f>SUM(G271:H271)</f>
        <v>346.4</v>
      </c>
      <c r="G271" s="117"/>
      <c r="H271" s="117">
        <v>346.4</v>
      </c>
      <c r="I271" s="110">
        <f>SUM(J271:K271)</f>
        <v>0</v>
      </c>
      <c r="J271" s="117"/>
      <c r="K271" s="117"/>
      <c r="L271" s="110">
        <f>SUM(M271:N271)</f>
        <v>0</v>
      </c>
      <c r="M271" s="151"/>
      <c r="N271" s="117"/>
    </row>
    <row r="272" spans="1:14" s="104" customFormat="1" ht="31.5">
      <c r="A272" s="106" t="s">
        <v>54</v>
      </c>
      <c r="B272" s="114" t="s">
        <v>51</v>
      </c>
      <c r="C272" s="102"/>
      <c r="D272" s="102"/>
      <c r="E272" s="102"/>
      <c r="F272" s="110">
        <f aca="true" t="shared" si="107" ref="F272:N272">SUM(F273:F273)</f>
        <v>786</v>
      </c>
      <c r="G272" s="110">
        <f t="shared" si="107"/>
        <v>707.4</v>
      </c>
      <c r="H272" s="110">
        <f t="shared" si="107"/>
        <v>78.6</v>
      </c>
      <c r="I272" s="110">
        <f t="shared" si="107"/>
        <v>1200</v>
      </c>
      <c r="J272" s="110">
        <f t="shared" si="107"/>
        <v>1200</v>
      </c>
      <c r="K272" s="110">
        <f t="shared" si="107"/>
        <v>0</v>
      </c>
      <c r="L272" s="110">
        <f t="shared" si="107"/>
        <v>1480</v>
      </c>
      <c r="M272" s="110">
        <f t="shared" si="107"/>
        <v>1480</v>
      </c>
      <c r="N272" s="110">
        <f t="shared" si="107"/>
        <v>0</v>
      </c>
    </row>
    <row r="273" spans="1:14" s="104" customFormat="1" ht="63">
      <c r="A273" s="115" t="s">
        <v>322</v>
      </c>
      <c r="B273" s="102" t="s">
        <v>52</v>
      </c>
      <c r="C273" s="102" t="s">
        <v>940</v>
      </c>
      <c r="D273" s="102" t="s">
        <v>971</v>
      </c>
      <c r="E273" s="102" t="s">
        <v>80</v>
      </c>
      <c r="F273" s="110">
        <f>SUM(G273:H273)</f>
        <v>786</v>
      </c>
      <c r="G273" s="110">
        <v>707.4</v>
      </c>
      <c r="H273" s="110">
        <v>78.6</v>
      </c>
      <c r="I273" s="110">
        <f>SUM(J273:K273)</f>
        <v>1200</v>
      </c>
      <c r="J273" s="110">
        <v>1200</v>
      </c>
      <c r="K273" s="110"/>
      <c r="L273" s="110">
        <f>SUM(M273:N273)</f>
        <v>1480</v>
      </c>
      <c r="M273" s="110">
        <v>1480</v>
      </c>
      <c r="N273" s="110"/>
    </row>
    <row r="274" spans="1:14" s="104" customFormat="1" ht="47.25">
      <c r="A274" s="106" t="s">
        <v>55</v>
      </c>
      <c r="B274" s="114" t="s">
        <v>53</v>
      </c>
      <c r="C274" s="102"/>
      <c r="D274" s="102"/>
      <c r="E274" s="102"/>
      <c r="F274" s="110">
        <f>F275</f>
        <v>89.6</v>
      </c>
      <c r="G274" s="110">
        <f aca="true" t="shared" si="108" ref="G274:N274">G275</f>
        <v>0</v>
      </c>
      <c r="H274" s="110">
        <f t="shared" si="108"/>
        <v>89.6</v>
      </c>
      <c r="I274" s="110">
        <f t="shared" si="108"/>
        <v>0</v>
      </c>
      <c r="J274" s="110">
        <f t="shared" si="108"/>
        <v>0</v>
      </c>
      <c r="K274" s="110">
        <f t="shared" si="108"/>
        <v>0</v>
      </c>
      <c r="L274" s="110">
        <f t="shared" si="108"/>
        <v>0</v>
      </c>
      <c r="M274" s="110">
        <f t="shared" si="108"/>
        <v>0</v>
      </c>
      <c r="N274" s="110">
        <f t="shared" si="108"/>
        <v>0</v>
      </c>
    </row>
    <row r="275" spans="1:14" s="104" customFormat="1" ht="78.75">
      <c r="A275" s="106" t="s">
        <v>57</v>
      </c>
      <c r="B275" s="102" t="s">
        <v>56</v>
      </c>
      <c r="C275" s="102" t="s">
        <v>940</v>
      </c>
      <c r="D275" s="102" t="s">
        <v>971</v>
      </c>
      <c r="E275" s="102" t="s">
        <v>80</v>
      </c>
      <c r="F275" s="110">
        <f>SUM(G275:H275)</f>
        <v>89.6</v>
      </c>
      <c r="G275" s="110"/>
      <c r="H275" s="110">
        <v>89.6</v>
      </c>
      <c r="I275" s="110">
        <f>SUM(J275:K275)</f>
        <v>0</v>
      </c>
      <c r="J275" s="110"/>
      <c r="K275" s="110"/>
      <c r="L275" s="110">
        <f>SUM(M275:N275)</f>
        <v>0</v>
      </c>
      <c r="M275" s="110"/>
      <c r="N275" s="110"/>
    </row>
    <row r="276" spans="1:14" s="119" customFormat="1" ht="150.75" customHeight="1">
      <c r="A276" s="191" t="s">
        <v>340</v>
      </c>
      <c r="B276" s="190" t="s">
        <v>164</v>
      </c>
      <c r="C276" s="105"/>
      <c r="D276" s="105"/>
      <c r="E276" s="105"/>
      <c r="F276" s="103">
        <f aca="true" t="shared" si="109" ref="F276:N277">F277</f>
        <v>14</v>
      </c>
      <c r="G276" s="103">
        <f t="shared" si="109"/>
        <v>0</v>
      </c>
      <c r="H276" s="103">
        <f t="shared" si="109"/>
        <v>14</v>
      </c>
      <c r="I276" s="103">
        <f t="shared" si="109"/>
        <v>0</v>
      </c>
      <c r="J276" s="103">
        <f t="shared" si="109"/>
        <v>0</v>
      </c>
      <c r="K276" s="103">
        <f t="shared" si="109"/>
        <v>0</v>
      </c>
      <c r="L276" s="103">
        <f t="shared" si="109"/>
        <v>0</v>
      </c>
      <c r="M276" s="103">
        <f t="shared" si="109"/>
        <v>0</v>
      </c>
      <c r="N276" s="103">
        <f t="shared" si="109"/>
        <v>0</v>
      </c>
    </row>
    <row r="277" spans="1:14" s="104" customFormat="1" ht="47.25">
      <c r="A277" s="106" t="s">
        <v>615</v>
      </c>
      <c r="B277" s="114" t="s">
        <v>1000</v>
      </c>
      <c r="C277" s="102"/>
      <c r="D277" s="102"/>
      <c r="E277" s="102"/>
      <c r="F277" s="110">
        <f t="shared" si="109"/>
        <v>14</v>
      </c>
      <c r="G277" s="110">
        <f t="shared" si="109"/>
        <v>0</v>
      </c>
      <c r="H277" s="110">
        <f t="shared" si="109"/>
        <v>14</v>
      </c>
      <c r="I277" s="110">
        <f t="shared" si="109"/>
        <v>0</v>
      </c>
      <c r="J277" s="110">
        <f t="shared" si="109"/>
        <v>0</v>
      </c>
      <c r="K277" s="110">
        <f t="shared" si="109"/>
        <v>0</v>
      </c>
      <c r="L277" s="110">
        <f t="shared" si="109"/>
        <v>0</v>
      </c>
      <c r="M277" s="110">
        <f t="shared" si="109"/>
        <v>0</v>
      </c>
      <c r="N277" s="110">
        <f t="shared" si="109"/>
        <v>0</v>
      </c>
    </row>
    <row r="278" spans="1:14" s="104" customFormat="1" ht="110.25">
      <c r="A278" s="106" t="s">
        <v>551</v>
      </c>
      <c r="B278" s="116" t="s">
        <v>889</v>
      </c>
      <c r="C278" s="102" t="s">
        <v>940</v>
      </c>
      <c r="D278" s="102" t="s">
        <v>970</v>
      </c>
      <c r="E278" s="102" t="s">
        <v>971</v>
      </c>
      <c r="F278" s="110">
        <f>SUM(G278:H278)</f>
        <v>14</v>
      </c>
      <c r="G278" s="117"/>
      <c r="H278" s="117">
        <v>14</v>
      </c>
      <c r="I278" s="110">
        <f>SUM(J278:K278)</f>
        <v>0</v>
      </c>
      <c r="J278" s="117"/>
      <c r="K278" s="117"/>
      <c r="L278" s="110">
        <f>SUM(M278:N278)</f>
        <v>0</v>
      </c>
      <c r="M278" s="117"/>
      <c r="N278" s="117"/>
    </row>
    <row r="279" spans="1:14" s="119" customFormat="1" ht="141.75">
      <c r="A279" s="98" t="s">
        <v>267</v>
      </c>
      <c r="B279" s="105" t="s">
        <v>553</v>
      </c>
      <c r="C279" s="105"/>
      <c r="D279" s="105"/>
      <c r="E279" s="105"/>
      <c r="F279" s="103">
        <f aca="true" t="shared" si="110" ref="F279:N280">F280</f>
        <v>444</v>
      </c>
      <c r="G279" s="103">
        <f t="shared" si="110"/>
        <v>444</v>
      </c>
      <c r="H279" s="103">
        <f t="shared" si="110"/>
        <v>0</v>
      </c>
      <c r="I279" s="103">
        <f t="shared" si="110"/>
        <v>459</v>
      </c>
      <c r="J279" s="103">
        <f t="shared" si="110"/>
        <v>459</v>
      </c>
      <c r="K279" s="103">
        <f t="shared" si="110"/>
        <v>0</v>
      </c>
      <c r="L279" s="103">
        <f t="shared" si="110"/>
        <v>476</v>
      </c>
      <c r="M279" s="177">
        <f t="shared" si="110"/>
        <v>476</v>
      </c>
      <c r="N279" s="103">
        <f t="shared" si="110"/>
        <v>0</v>
      </c>
    </row>
    <row r="280" spans="1:14" s="119" customFormat="1" ht="47.25">
      <c r="A280" s="111" t="s">
        <v>759</v>
      </c>
      <c r="B280" s="114" t="s">
        <v>1001</v>
      </c>
      <c r="C280" s="105"/>
      <c r="D280" s="105"/>
      <c r="E280" s="105"/>
      <c r="F280" s="110">
        <f t="shared" si="110"/>
        <v>444</v>
      </c>
      <c r="G280" s="110">
        <f t="shared" si="110"/>
        <v>444</v>
      </c>
      <c r="H280" s="110">
        <f t="shared" si="110"/>
        <v>0</v>
      </c>
      <c r="I280" s="110">
        <f t="shared" si="110"/>
        <v>459</v>
      </c>
      <c r="J280" s="110">
        <f t="shared" si="110"/>
        <v>459</v>
      </c>
      <c r="K280" s="110">
        <f t="shared" si="110"/>
        <v>0</v>
      </c>
      <c r="L280" s="110">
        <f t="shared" si="110"/>
        <v>476</v>
      </c>
      <c r="M280" s="150">
        <f t="shared" si="110"/>
        <v>476</v>
      </c>
      <c r="N280" s="110">
        <f t="shared" si="110"/>
        <v>0</v>
      </c>
    </row>
    <row r="281" spans="1:14" s="104" customFormat="1" ht="141.75">
      <c r="A281" s="115" t="s">
        <v>97</v>
      </c>
      <c r="B281" s="116" t="s">
        <v>897</v>
      </c>
      <c r="C281" s="102">
        <v>100</v>
      </c>
      <c r="D281" s="108" t="s">
        <v>971</v>
      </c>
      <c r="E281" s="108" t="s">
        <v>970</v>
      </c>
      <c r="F281" s="110">
        <f>SUM(G281:H281)</f>
        <v>444</v>
      </c>
      <c r="G281" s="117">
        <v>444</v>
      </c>
      <c r="H281" s="117"/>
      <c r="I281" s="110">
        <f>SUM(J281:K281)</f>
        <v>459</v>
      </c>
      <c r="J281" s="117">
        <v>459</v>
      </c>
      <c r="K281" s="117"/>
      <c r="L281" s="110">
        <f>SUM(M281:N281)</f>
        <v>476</v>
      </c>
      <c r="M281" s="151">
        <v>476</v>
      </c>
      <c r="N281" s="117"/>
    </row>
    <row r="282" spans="1:14" s="119" customFormat="1" ht="110.25">
      <c r="A282" s="98" t="s">
        <v>324</v>
      </c>
      <c r="B282" s="105" t="s">
        <v>552</v>
      </c>
      <c r="C282" s="105"/>
      <c r="D282" s="105"/>
      <c r="E282" s="105"/>
      <c r="F282" s="103">
        <f aca="true" t="shared" si="111" ref="F282:N282">SUM(F283,F293)</f>
        <v>26233.2</v>
      </c>
      <c r="G282" s="103">
        <f t="shared" si="111"/>
        <v>17837.9</v>
      </c>
      <c r="H282" s="103">
        <f t="shared" si="111"/>
        <v>8395.3</v>
      </c>
      <c r="I282" s="103">
        <f t="shared" si="111"/>
        <v>16839.4</v>
      </c>
      <c r="J282" s="103">
        <f t="shared" si="111"/>
        <v>11847.4</v>
      </c>
      <c r="K282" s="103">
        <f t="shared" si="111"/>
        <v>4992</v>
      </c>
      <c r="L282" s="103">
        <f t="shared" si="111"/>
        <v>15662</v>
      </c>
      <c r="M282" s="177">
        <f t="shared" si="111"/>
        <v>10515</v>
      </c>
      <c r="N282" s="103">
        <f t="shared" si="111"/>
        <v>5147</v>
      </c>
    </row>
    <row r="283" spans="1:14" s="119" customFormat="1" ht="173.25">
      <c r="A283" s="98" t="s">
        <v>255</v>
      </c>
      <c r="B283" s="105" t="s">
        <v>98</v>
      </c>
      <c r="C283" s="105"/>
      <c r="D283" s="105"/>
      <c r="E283" s="105"/>
      <c r="F283" s="103">
        <f>SUM(F284,F287,F291)</f>
        <v>19282.5</v>
      </c>
      <c r="G283" s="103">
        <f aca="true" t="shared" si="112" ref="G283:N283">SUM(G284,G287,G291)</f>
        <v>11569</v>
      </c>
      <c r="H283" s="103">
        <f t="shared" si="112"/>
        <v>7713.5</v>
      </c>
      <c r="I283" s="103">
        <f t="shared" si="112"/>
        <v>9906</v>
      </c>
      <c r="J283" s="103">
        <f t="shared" si="112"/>
        <v>4956</v>
      </c>
      <c r="K283" s="103">
        <f t="shared" si="112"/>
        <v>4950</v>
      </c>
      <c r="L283" s="103">
        <f t="shared" si="112"/>
        <v>10300</v>
      </c>
      <c r="M283" s="103">
        <f t="shared" si="112"/>
        <v>5153</v>
      </c>
      <c r="N283" s="103">
        <f t="shared" si="112"/>
        <v>5147</v>
      </c>
    </row>
    <row r="284" spans="1:14" s="119" customFormat="1" ht="47.25">
      <c r="A284" s="118" t="s">
        <v>71</v>
      </c>
      <c r="B284" s="136" t="s">
        <v>72</v>
      </c>
      <c r="C284" s="105"/>
      <c r="D284" s="105"/>
      <c r="E284" s="105"/>
      <c r="F284" s="110">
        <f aca="true" t="shared" si="113" ref="F284:N284">SUM(F285:F286)</f>
        <v>9537</v>
      </c>
      <c r="G284" s="110">
        <f t="shared" si="113"/>
        <v>4768</v>
      </c>
      <c r="H284" s="110">
        <f t="shared" si="113"/>
        <v>4769</v>
      </c>
      <c r="I284" s="110">
        <f t="shared" si="113"/>
        <v>9900</v>
      </c>
      <c r="J284" s="110">
        <f t="shared" si="113"/>
        <v>4950</v>
      </c>
      <c r="K284" s="110">
        <f t="shared" si="113"/>
        <v>4950</v>
      </c>
      <c r="L284" s="110">
        <f t="shared" si="113"/>
        <v>10294</v>
      </c>
      <c r="M284" s="150">
        <f t="shared" si="113"/>
        <v>5147</v>
      </c>
      <c r="N284" s="110">
        <f t="shared" si="113"/>
        <v>5147</v>
      </c>
    </row>
    <row r="285" spans="1:14" s="104" customFormat="1" ht="78.75">
      <c r="A285" s="111" t="s">
        <v>317</v>
      </c>
      <c r="B285" s="137" t="s">
        <v>473</v>
      </c>
      <c r="C285" s="102" t="s">
        <v>940</v>
      </c>
      <c r="D285" s="108" t="s">
        <v>978</v>
      </c>
      <c r="E285" s="108" t="s">
        <v>780</v>
      </c>
      <c r="F285" s="110">
        <f>SUM(G285:H285)</f>
        <v>4769</v>
      </c>
      <c r="G285" s="117"/>
      <c r="H285" s="117">
        <v>4769</v>
      </c>
      <c r="I285" s="110">
        <f>SUM(J285:K285)</f>
        <v>4950</v>
      </c>
      <c r="J285" s="117"/>
      <c r="K285" s="117">
        <v>4950</v>
      </c>
      <c r="L285" s="110">
        <f>SUM(M285:N285)</f>
        <v>5147</v>
      </c>
      <c r="M285" s="151"/>
      <c r="N285" s="117">
        <v>5147</v>
      </c>
    </row>
    <row r="286" spans="1:14" s="104" customFormat="1" ht="78.75">
      <c r="A286" s="111" t="s">
        <v>685</v>
      </c>
      <c r="B286" s="137" t="s">
        <v>901</v>
      </c>
      <c r="C286" s="102" t="s">
        <v>940</v>
      </c>
      <c r="D286" s="108" t="s">
        <v>978</v>
      </c>
      <c r="E286" s="108" t="s">
        <v>780</v>
      </c>
      <c r="F286" s="110">
        <f>SUM(G286:H286)</f>
        <v>4768</v>
      </c>
      <c r="G286" s="117">
        <v>4768</v>
      </c>
      <c r="H286" s="117"/>
      <c r="I286" s="110">
        <f>SUM(J286:K286)</f>
        <v>4950</v>
      </c>
      <c r="J286" s="117">
        <v>4950</v>
      </c>
      <c r="K286" s="117"/>
      <c r="L286" s="110">
        <f>SUM(M286:N286)</f>
        <v>5147</v>
      </c>
      <c r="M286" s="151">
        <v>5147</v>
      </c>
      <c r="N286" s="117"/>
    </row>
    <row r="287" spans="1:14" s="119" customFormat="1" ht="47.25">
      <c r="A287" s="118" t="s">
        <v>70</v>
      </c>
      <c r="B287" s="109" t="s">
        <v>309</v>
      </c>
      <c r="C287" s="105"/>
      <c r="D287" s="105"/>
      <c r="E287" s="105"/>
      <c r="F287" s="110">
        <f>SUM(F288:F290)</f>
        <v>9739.5</v>
      </c>
      <c r="G287" s="110">
        <f aca="true" t="shared" si="114" ref="G287:N287">SUM(G288:G290)</f>
        <v>6795</v>
      </c>
      <c r="H287" s="110">
        <f t="shared" si="114"/>
        <v>2944.5</v>
      </c>
      <c r="I287" s="110">
        <f t="shared" si="114"/>
        <v>0</v>
      </c>
      <c r="J287" s="110">
        <f t="shared" si="114"/>
        <v>0</v>
      </c>
      <c r="K287" s="110">
        <f t="shared" si="114"/>
        <v>0</v>
      </c>
      <c r="L287" s="110">
        <f t="shared" si="114"/>
        <v>0</v>
      </c>
      <c r="M287" s="150">
        <f t="shared" si="114"/>
        <v>0</v>
      </c>
      <c r="N287" s="110">
        <f t="shared" si="114"/>
        <v>0</v>
      </c>
    </row>
    <row r="288" spans="1:14" s="104" customFormat="1" ht="47.25">
      <c r="A288" s="130" t="s">
        <v>463</v>
      </c>
      <c r="B288" s="102" t="s">
        <v>462</v>
      </c>
      <c r="C288" s="102" t="s">
        <v>83</v>
      </c>
      <c r="D288" s="102" t="s">
        <v>978</v>
      </c>
      <c r="E288" s="102" t="s">
        <v>979</v>
      </c>
      <c r="F288" s="110">
        <f>SUM(G288:H288)</f>
        <v>6795</v>
      </c>
      <c r="G288" s="110">
        <v>6795</v>
      </c>
      <c r="H288" s="110"/>
      <c r="I288" s="110">
        <f>SUM(J288:K288)</f>
        <v>0</v>
      </c>
      <c r="J288" s="110"/>
      <c r="K288" s="110"/>
      <c r="L288" s="110">
        <f>SUM(M288:N288)</f>
        <v>0</v>
      </c>
      <c r="M288" s="150"/>
      <c r="N288" s="110"/>
    </row>
    <row r="289" spans="1:14" s="104" customFormat="1" ht="78.75">
      <c r="A289" s="130" t="s">
        <v>137</v>
      </c>
      <c r="B289" s="102" t="s">
        <v>488</v>
      </c>
      <c r="C289" s="102" t="s">
        <v>940</v>
      </c>
      <c r="D289" s="102" t="s">
        <v>978</v>
      </c>
      <c r="E289" s="102" t="s">
        <v>979</v>
      </c>
      <c r="F289" s="110">
        <f>SUM(G289:H289)</f>
        <v>0</v>
      </c>
      <c r="G289" s="110"/>
      <c r="H289" s="110"/>
      <c r="I289" s="110">
        <f>SUM(J289:K289)</f>
        <v>0</v>
      </c>
      <c r="J289" s="110"/>
      <c r="K289" s="110"/>
      <c r="L289" s="110">
        <f>SUM(M289:N289)</f>
        <v>0</v>
      </c>
      <c r="M289" s="150"/>
      <c r="N289" s="110"/>
    </row>
    <row r="290" spans="1:14" s="104" customFormat="1" ht="94.5">
      <c r="A290" s="130" t="s">
        <v>523</v>
      </c>
      <c r="B290" s="102" t="s">
        <v>488</v>
      </c>
      <c r="C290" s="102" t="s">
        <v>83</v>
      </c>
      <c r="D290" s="108" t="s">
        <v>978</v>
      </c>
      <c r="E290" s="108" t="s">
        <v>979</v>
      </c>
      <c r="F290" s="110">
        <f>SUM(G290:H290)</f>
        <v>2944.5</v>
      </c>
      <c r="G290" s="110"/>
      <c r="H290" s="110">
        <v>2944.5</v>
      </c>
      <c r="I290" s="110">
        <f>SUM(J290:K290)</f>
        <v>0</v>
      </c>
      <c r="J290" s="110"/>
      <c r="K290" s="110"/>
      <c r="L290" s="110">
        <f>SUM(M290:N290)</f>
        <v>0</v>
      </c>
      <c r="M290" s="150"/>
      <c r="N290" s="110"/>
    </row>
    <row r="291" spans="1:14" s="119" customFormat="1" ht="78.75">
      <c r="A291" s="118" t="s">
        <v>778</v>
      </c>
      <c r="B291" s="167" t="s">
        <v>777</v>
      </c>
      <c r="C291" s="105"/>
      <c r="D291" s="105"/>
      <c r="E291" s="105"/>
      <c r="F291" s="110">
        <f aca="true" t="shared" si="115" ref="F291:N291">F292</f>
        <v>6</v>
      </c>
      <c r="G291" s="110">
        <f t="shared" si="115"/>
        <v>6</v>
      </c>
      <c r="H291" s="110">
        <f t="shared" si="115"/>
        <v>0</v>
      </c>
      <c r="I291" s="110">
        <f t="shared" si="115"/>
        <v>6</v>
      </c>
      <c r="J291" s="110">
        <f t="shared" si="115"/>
        <v>6</v>
      </c>
      <c r="K291" s="110">
        <f t="shared" si="115"/>
        <v>0</v>
      </c>
      <c r="L291" s="110">
        <f t="shared" si="115"/>
        <v>6</v>
      </c>
      <c r="M291" s="150">
        <f t="shared" si="115"/>
        <v>6</v>
      </c>
      <c r="N291" s="110">
        <f t="shared" si="115"/>
        <v>0</v>
      </c>
    </row>
    <row r="292" spans="1:14" s="104" customFormat="1" ht="94.5">
      <c r="A292" s="111" t="s">
        <v>847</v>
      </c>
      <c r="B292" s="139" t="s">
        <v>849</v>
      </c>
      <c r="C292" s="102" t="s">
        <v>940</v>
      </c>
      <c r="D292" s="108" t="s">
        <v>978</v>
      </c>
      <c r="E292" s="108" t="s">
        <v>780</v>
      </c>
      <c r="F292" s="110">
        <f>SUM(G292:H292)</f>
        <v>6</v>
      </c>
      <c r="G292" s="110">
        <v>6</v>
      </c>
      <c r="H292" s="110"/>
      <c r="I292" s="110">
        <f>SUM(J292:K292)</f>
        <v>6</v>
      </c>
      <c r="J292" s="110">
        <v>6</v>
      </c>
      <c r="K292" s="110"/>
      <c r="L292" s="110">
        <f>SUM(M292:N292)</f>
        <v>6</v>
      </c>
      <c r="M292" s="150">
        <v>6</v>
      </c>
      <c r="N292" s="110"/>
    </row>
    <row r="293" spans="1:14" s="104" customFormat="1" ht="141.75">
      <c r="A293" s="98" t="s">
        <v>256</v>
      </c>
      <c r="B293" s="105" t="s">
        <v>318</v>
      </c>
      <c r="C293" s="105"/>
      <c r="D293" s="105"/>
      <c r="E293" s="105"/>
      <c r="F293" s="103">
        <f aca="true" t="shared" si="116" ref="F293:N293">SUM(F294,F296,F300,F298)</f>
        <v>6950.700000000001</v>
      </c>
      <c r="G293" s="103">
        <f t="shared" si="116"/>
        <v>6268.9</v>
      </c>
      <c r="H293" s="103">
        <f t="shared" si="116"/>
        <v>681.8</v>
      </c>
      <c r="I293" s="103">
        <f t="shared" si="116"/>
        <v>6933.4</v>
      </c>
      <c r="J293" s="103">
        <f t="shared" si="116"/>
        <v>6891.4</v>
      </c>
      <c r="K293" s="103">
        <f t="shared" si="116"/>
        <v>42</v>
      </c>
      <c r="L293" s="103">
        <f t="shared" si="116"/>
        <v>5362</v>
      </c>
      <c r="M293" s="177">
        <f t="shared" si="116"/>
        <v>5362</v>
      </c>
      <c r="N293" s="103">
        <f t="shared" si="116"/>
        <v>0</v>
      </c>
    </row>
    <row r="294" spans="1:14" s="104" customFormat="1" ht="47.25">
      <c r="A294" s="111" t="s">
        <v>560</v>
      </c>
      <c r="B294" s="136" t="s">
        <v>1002</v>
      </c>
      <c r="C294" s="105"/>
      <c r="D294" s="105"/>
      <c r="E294" s="105"/>
      <c r="F294" s="110">
        <f aca="true" t="shared" si="117" ref="F294:N294">SUM(F295:F295)</f>
        <v>1436.5</v>
      </c>
      <c r="G294" s="110">
        <f t="shared" si="117"/>
        <v>841.5</v>
      </c>
      <c r="H294" s="110">
        <f t="shared" si="117"/>
        <v>595</v>
      </c>
      <c r="I294" s="110">
        <f t="shared" si="117"/>
        <v>871.4</v>
      </c>
      <c r="J294" s="110">
        <f t="shared" si="117"/>
        <v>829.4</v>
      </c>
      <c r="K294" s="110">
        <f t="shared" si="117"/>
        <v>42</v>
      </c>
      <c r="L294" s="110">
        <f t="shared" si="117"/>
        <v>55</v>
      </c>
      <c r="M294" s="150">
        <f t="shared" si="117"/>
        <v>55</v>
      </c>
      <c r="N294" s="110">
        <f t="shared" si="117"/>
        <v>0</v>
      </c>
    </row>
    <row r="295" spans="1:14" s="104" customFormat="1" ht="47.25">
      <c r="A295" s="180" t="s">
        <v>737</v>
      </c>
      <c r="B295" s="137" t="s">
        <v>738</v>
      </c>
      <c r="C295" s="102" t="s">
        <v>671</v>
      </c>
      <c r="D295" s="162">
        <v>10</v>
      </c>
      <c r="E295" s="108" t="s">
        <v>780</v>
      </c>
      <c r="F295" s="110">
        <f>SUM(G295:H295)</f>
        <v>1436.5</v>
      </c>
      <c r="G295" s="117">
        <v>841.5</v>
      </c>
      <c r="H295" s="117">
        <v>595</v>
      </c>
      <c r="I295" s="110">
        <f>SUM(J295:K295)</f>
        <v>871.4</v>
      </c>
      <c r="J295" s="117">
        <v>829.4</v>
      </c>
      <c r="K295" s="117">
        <v>42</v>
      </c>
      <c r="L295" s="110">
        <f>SUM(M295:N295)</f>
        <v>55</v>
      </c>
      <c r="M295" s="151">
        <v>55</v>
      </c>
      <c r="N295" s="117"/>
    </row>
    <row r="296" spans="1:14" s="104" customFormat="1" ht="47.25">
      <c r="A296" s="106" t="s">
        <v>743</v>
      </c>
      <c r="B296" s="136" t="s">
        <v>486</v>
      </c>
      <c r="C296" s="102"/>
      <c r="D296" s="102"/>
      <c r="E296" s="108"/>
      <c r="F296" s="110">
        <f aca="true" t="shared" si="118" ref="F296:N296">F297</f>
        <v>86.8</v>
      </c>
      <c r="G296" s="110">
        <f t="shared" si="118"/>
        <v>0</v>
      </c>
      <c r="H296" s="110">
        <f t="shared" si="118"/>
        <v>86.8</v>
      </c>
      <c r="I296" s="110">
        <f t="shared" si="118"/>
        <v>0</v>
      </c>
      <c r="J296" s="110">
        <f t="shared" si="118"/>
        <v>0</v>
      </c>
      <c r="K296" s="110">
        <f t="shared" si="118"/>
        <v>0</v>
      </c>
      <c r="L296" s="110">
        <f t="shared" si="118"/>
        <v>0</v>
      </c>
      <c r="M296" s="150">
        <f t="shared" si="118"/>
        <v>0</v>
      </c>
      <c r="N296" s="110">
        <f t="shared" si="118"/>
        <v>0</v>
      </c>
    </row>
    <row r="297" spans="1:14" s="104" customFormat="1" ht="78.75">
      <c r="A297" s="106" t="s">
        <v>483</v>
      </c>
      <c r="B297" s="137" t="s">
        <v>823</v>
      </c>
      <c r="C297" s="102" t="s">
        <v>940</v>
      </c>
      <c r="D297" s="102" t="s">
        <v>978</v>
      </c>
      <c r="E297" s="102" t="s">
        <v>970</v>
      </c>
      <c r="F297" s="110">
        <f>SUM(G297:H297)</f>
        <v>86.8</v>
      </c>
      <c r="G297" s="117"/>
      <c r="H297" s="117">
        <v>86.8</v>
      </c>
      <c r="I297" s="110">
        <f>SUM(J297:K297)</f>
        <v>0</v>
      </c>
      <c r="J297" s="117"/>
      <c r="K297" s="117"/>
      <c r="L297" s="110">
        <f>SUM(M297:N297)</f>
        <v>0</v>
      </c>
      <c r="M297" s="151"/>
      <c r="N297" s="117"/>
    </row>
    <row r="298" spans="1:14" s="104" customFormat="1" ht="47.25">
      <c r="A298" s="180" t="s">
        <v>469</v>
      </c>
      <c r="B298" s="136" t="s">
        <v>482</v>
      </c>
      <c r="C298" s="102"/>
      <c r="D298" s="102"/>
      <c r="E298" s="102"/>
      <c r="F298" s="110">
        <f>F299</f>
        <v>1447.4</v>
      </c>
      <c r="G298" s="110">
        <f aca="true" t="shared" si="119" ref="G298:N298">G299</f>
        <v>1447.4</v>
      </c>
      <c r="H298" s="110">
        <f t="shared" si="119"/>
        <v>0</v>
      </c>
      <c r="I298" s="110">
        <f t="shared" si="119"/>
        <v>0</v>
      </c>
      <c r="J298" s="110">
        <f t="shared" si="119"/>
        <v>0</v>
      </c>
      <c r="K298" s="110">
        <f t="shared" si="119"/>
        <v>0</v>
      </c>
      <c r="L298" s="110">
        <f t="shared" si="119"/>
        <v>0</v>
      </c>
      <c r="M298" s="150">
        <f t="shared" si="119"/>
        <v>0</v>
      </c>
      <c r="N298" s="110">
        <f t="shared" si="119"/>
        <v>0</v>
      </c>
    </row>
    <row r="299" spans="1:14" s="104" customFormat="1" ht="189">
      <c r="A299" s="180" t="s">
        <v>470</v>
      </c>
      <c r="B299" s="137" t="s">
        <v>472</v>
      </c>
      <c r="C299" s="102" t="s">
        <v>671</v>
      </c>
      <c r="D299" s="102" t="s">
        <v>673</v>
      </c>
      <c r="E299" s="102" t="s">
        <v>780</v>
      </c>
      <c r="F299" s="110">
        <f>SUM(G299:H299)</f>
        <v>1447.4</v>
      </c>
      <c r="G299" s="110">
        <v>1447.4</v>
      </c>
      <c r="H299" s="110"/>
      <c r="I299" s="110">
        <f>SUM(J299:K299)</f>
        <v>0</v>
      </c>
      <c r="J299" s="110">
        <v>0</v>
      </c>
      <c r="K299" s="110"/>
      <c r="L299" s="110">
        <f>SUM(M299:N299)</f>
        <v>0</v>
      </c>
      <c r="M299" s="110">
        <v>0</v>
      </c>
      <c r="N299" s="110"/>
    </row>
    <row r="300" spans="1:14" s="104" customFormat="1" ht="63">
      <c r="A300" s="118" t="s">
        <v>686</v>
      </c>
      <c r="B300" s="114" t="s">
        <v>561</v>
      </c>
      <c r="C300" s="102"/>
      <c r="D300" s="102"/>
      <c r="E300" s="102"/>
      <c r="F300" s="110">
        <f aca="true" t="shared" si="120" ref="F300:N300">F301</f>
        <v>3980</v>
      </c>
      <c r="G300" s="110">
        <f t="shared" si="120"/>
        <v>3980</v>
      </c>
      <c r="H300" s="110">
        <f t="shared" si="120"/>
        <v>0</v>
      </c>
      <c r="I300" s="110">
        <f t="shared" si="120"/>
        <v>6062</v>
      </c>
      <c r="J300" s="110">
        <f t="shared" si="120"/>
        <v>6062</v>
      </c>
      <c r="K300" s="110">
        <f t="shared" si="120"/>
        <v>0</v>
      </c>
      <c r="L300" s="110">
        <f t="shared" si="120"/>
        <v>5307</v>
      </c>
      <c r="M300" s="150">
        <f t="shared" si="120"/>
        <v>5307</v>
      </c>
      <c r="N300" s="110">
        <f t="shared" si="120"/>
        <v>0</v>
      </c>
    </row>
    <row r="301" spans="1:14" s="104" customFormat="1" ht="110.25">
      <c r="A301" s="180" t="s">
        <v>467</v>
      </c>
      <c r="B301" s="116" t="s">
        <v>447</v>
      </c>
      <c r="C301" s="102" t="s">
        <v>83</v>
      </c>
      <c r="D301" s="102" t="s">
        <v>673</v>
      </c>
      <c r="E301" s="108" t="s">
        <v>971</v>
      </c>
      <c r="F301" s="110">
        <f>SUM(G301:H301)</f>
        <v>3980</v>
      </c>
      <c r="G301" s="117">
        <v>3980</v>
      </c>
      <c r="H301" s="117"/>
      <c r="I301" s="110">
        <f>SUM(J301:K301)</f>
        <v>6062</v>
      </c>
      <c r="J301" s="117">
        <v>6062</v>
      </c>
      <c r="K301" s="117"/>
      <c r="L301" s="110">
        <f>SUM(M301:N301)</f>
        <v>5307</v>
      </c>
      <c r="M301" s="151">
        <v>5307</v>
      </c>
      <c r="N301" s="117"/>
    </row>
    <row r="302" spans="1:14" s="119" customFormat="1" ht="63">
      <c r="A302" s="98" t="s">
        <v>257</v>
      </c>
      <c r="B302" s="105" t="s">
        <v>319</v>
      </c>
      <c r="C302" s="105"/>
      <c r="D302" s="105"/>
      <c r="E302" s="105"/>
      <c r="F302" s="103">
        <f aca="true" t="shared" si="121" ref="F302:N302">SUM(F303,F310)</f>
        <v>10828</v>
      </c>
      <c r="G302" s="103">
        <f t="shared" si="121"/>
        <v>0</v>
      </c>
      <c r="H302" s="103">
        <f t="shared" si="121"/>
        <v>10828</v>
      </c>
      <c r="I302" s="103">
        <f t="shared" si="121"/>
        <v>141478</v>
      </c>
      <c r="J302" s="103">
        <f t="shared" si="121"/>
        <v>131025</v>
      </c>
      <c r="K302" s="103">
        <f t="shared" si="121"/>
        <v>10453</v>
      </c>
      <c r="L302" s="103">
        <f t="shared" si="121"/>
        <v>11331</v>
      </c>
      <c r="M302" s="177">
        <f t="shared" si="121"/>
        <v>0</v>
      </c>
      <c r="N302" s="103">
        <f t="shared" si="121"/>
        <v>11331</v>
      </c>
    </row>
    <row r="303" spans="1:14" s="119" customFormat="1" ht="126">
      <c r="A303" s="98" t="s">
        <v>258</v>
      </c>
      <c r="B303" s="105" t="s">
        <v>320</v>
      </c>
      <c r="C303" s="105"/>
      <c r="D303" s="105"/>
      <c r="E303" s="105"/>
      <c r="F303" s="103">
        <f>SUM(F304,F307)</f>
        <v>6835</v>
      </c>
      <c r="G303" s="103">
        <f aca="true" t="shared" si="122" ref="G303:N303">SUM(G304,G307)</f>
        <v>0</v>
      </c>
      <c r="H303" s="103">
        <f t="shared" si="122"/>
        <v>6835</v>
      </c>
      <c r="I303" s="103">
        <f t="shared" si="122"/>
        <v>138064</v>
      </c>
      <c r="J303" s="103">
        <f t="shared" si="122"/>
        <v>131025</v>
      </c>
      <c r="K303" s="103">
        <f t="shared" si="122"/>
        <v>7039</v>
      </c>
      <c r="L303" s="103">
        <f t="shared" si="122"/>
        <v>7917</v>
      </c>
      <c r="M303" s="103">
        <f t="shared" si="122"/>
        <v>0</v>
      </c>
      <c r="N303" s="103">
        <f t="shared" si="122"/>
        <v>7917</v>
      </c>
    </row>
    <row r="304" spans="1:14" s="119" customFormat="1" ht="63">
      <c r="A304" s="111" t="s">
        <v>770</v>
      </c>
      <c r="B304" s="114" t="s">
        <v>769</v>
      </c>
      <c r="C304" s="105"/>
      <c r="D304" s="105"/>
      <c r="E304" s="105"/>
      <c r="F304" s="110">
        <f>SUM(F305:F306,)</f>
        <v>6611</v>
      </c>
      <c r="G304" s="110">
        <f aca="true" t="shared" si="123" ref="G304:N304">SUM(G305:G306,)</f>
        <v>0</v>
      </c>
      <c r="H304" s="110">
        <f t="shared" si="123"/>
        <v>6611</v>
      </c>
      <c r="I304" s="110">
        <f t="shared" si="123"/>
        <v>30064</v>
      </c>
      <c r="J304" s="110">
        <f t="shared" si="123"/>
        <v>23025</v>
      </c>
      <c r="K304" s="110">
        <f t="shared" si="123"/>
        <v>7039</v>
      </c>
      <c r="L304" s="110">
        <f t="shared" si="123"/>
        <v>7917</v>
      </c>
      <c r="M304" s="110">
        <f t="shared" si="123"/>
        <v>0</v>
      </c>
      <c r="N304" s="110">
        <f t="shared" si="123"/>
        <v>7917</v>
      </c>
    </row>
    <row r="305" spans="1:14" s="119" customFormat="1" ht="78.75">
      <c r="A305" s="132" t="s">
        <v>406</v>
      </c>
      <c r="B305" s="114" t="s">
        <v>405</v>
      </c>
      <c r="C305" s="102" t="s">
        <v>78</v>
      </c>
      <c r="D305" s="108" t="s">
        <v>971</v>
      </c>
      <c r="E305" s="108" t="s">
        <v>781</v>
      </c>
      <c r="F305" s="110">
        <f>SUM(G305:H305)</f>
        <v>0</v>
      </c>
      <c r="G305" s="110"/>
      <c r="H305" s="110"/>
      <c r="I305" s="110">
        <f>SUM(J305:K305)</f>
        <v>23025</v>
      </c>
      <c r="J305" s="110">
        <v>23025</v>
      </c>
      <c r="K305" s="110"/>
      <c r="L305" s="110">
        <f>SUM(M305:N305)</f>
        <v>0</v>
      </c>
      <c r="M305" s="110"/>
      <c r="N305" s="110"/>
    </row>
    <row r="306" spans="1:14" s="104" customFormat="1" ht="94.5">
      <c r="A306" s="111" t="s">
        <v>321</v>
      </c>
      <c r="B306" s="116" t="s">
        <v>900</v>
      </c>
      <c r="C306" s="102" t="s">
        <v>78</v>
      </c>
      <c r="D306" s="108" t="s">
        <v>971</v>
      </c>
      <c r="E306" s="108" t="s">
        <v>781</v>
      </c>
      <c r="F306" s="110">
        <f>SUM(G306:H306)</f>
        <v>6611</v>
      </c>
      <c r="G306" s="117"/>
      <c r="H306" s="117">
        <v>6611</v>
      </c>
      <c r="I306" s="110">
        <f>SUM(J306:K306)</f>
        <v>7039</v>
      </c>
      <c r="J306" s="117"/>
      <c r="K306" s="117">
        <v>7039</v>
      </c>
      <c r="L306" s="110">
        <f>SUM(M306:N306)</f>
        <v>7917</v>
      </c>
      <c r="M306" s="151"/>
      <c r="N306" s="117">
        <v>7917</v>
      </c>
    </row>
    <row r="307" spans="1:14" s="104" customFormat="1" ht="47.25">
      <c r="A307" s="118" t="s">
        <v>413</v>
      </c>
      <c r="B307" s="114" t="s">
        <v>412</v>
      </c>
      <c r="C307" s="102"/>
      <c r="D307" s="108"/>
      <c r="E307" s="108"/>
      <c r="F307" s="110">
        <f>SUM(F308:F309)</f>
        <v>224</v>
      </c>
      <c r="G307" s="110">
        <f aca="true" t="shared" si="124" ref="G307:N307">SUM(G308:G309)</f>
        <v>0</v>
      </c>
      <c r="H307" s="110">
        <f t="shared" si="124"/>
        <v>224</v>
      </c>
      <c r="I307" s="110">
        <f t="shared" si="124"/>
        <v>108000</v>
      </c>
      <c r="J307" s="110">
        <f t="shared" si="124"/>
        <v>108000</v>
      </c>
      <c r="K307" s="110">
        <f t="shared" si="124"/>
        <v>0</v>
      </c>
      <c r="L307" s="110">
        <f t="shared" si="124"/>
        <v>0</v>
      </c>
      <c r="M307" s="110">
        <f t="shared" si="124"/>
        <v>0</v>
      </c>
      <c r="N307" s="110">
        <f t="shared" si="124"/>
        <v>0</v>
      </c>
    </row>
    <row r="308" spans="1:14" s="104" customFormat="1" ht="173.25">
      <c r="A308" s="118" t="s">
        <v>146</v>
      </c>
      <c r="B308" s="116" t="s">
        <v>145</v>
      </c>
      <c r="C308" s="102" t="s">
        <v>83</v>
      </c>
      <c r="D308" s="108" t="s">
        <v>971</v>
      </c>
      <c r="E308" s="108" t="s">
        <v>781</v>
      </c>
      <c r="F308" s="110">
        <f>SUM(G308:H308)</f>
        <v>0</v>
      </c>
      <c r="G308" s="110"/>
      <c r="H308" s="110">
        <v>0</v>
      </c>
      <c r="I308" s="110">
        <f>SUM(J308:K308)</f>
        <v>108000</v>
      </c>
      <c r="J308" s="110">
        <v>108000</v>
      </c>
      <c r="K308" s="110"/>
      <c r="L308" s="110">
        <f>SUM(M308:N308)</f>
        <v>0</v>
      </c>
      <c r="M308" s="110"/>
      <c r="N308" s="110"/>
    </row>
    <row r="309" spans="1:14" s="104" customFormat="1" ht="63">
      <c r="A309" s="133" t="s">
        <v>410</v>
      </c>
      <c r="B309" s="116" t="s">
        <v>411</v>
      </c>
      <c r="C309" s="102" t="s">
        <v>78</v>
      </c>
      <c r="D309" s="108" t="s">
        <v>971</v>
      </c>
      <c r="E309" s="108" t="s">
        <v>781</v>
      </c>
      <c r="F309" s="110">
        <f>SUM(G309:H309)</f>
        <v>224</v>
      </c>
      <c r="G309" s="110"/>
      <c r="H309" s="110">
        <v>224</v>
      </c>
      <c r="I309" s="110">
        <f>SUM(J309:K309)</f>
        <v>0</v>
      </c>
      <c r="J309" s="110"/>
      <c r="K309" s="110"/>
      <c r="L309" s="110">
        <f>SUM(M309:N309)</f>
        <v>0</v>
      </c>
      <c r="M309" s="110"/>
      <c r="N309" s="110"/>
    </row>
    <row r="310" spans="1:14" s="119" customFormat="1" ht="126">
      <c r="A310" s="98" t="s">
        <v>259</v>
      </c>
      <c r="B310" s="131" t="s">
        <v>635</v>
      </c>
      <c r="C310" s="105"/>
      <c r="D310" s="105"/>
      <c r="E310" s="105"/>
      <c r="F310" s="103">
        <f aca="true" t="shared" si="125" ref="F310:N310">SUM(F311,)</f>
        <v>3993</v>
      </c>
      <c r="G310" s="103">
        <f t="shared" si="125"/>
        <v>0</v>
      </c>
      <c r="H310" s="103">
        <f t="shared" si="125"/>
        <v>3993</v>
      </c>
      <c r="I310" s="103">
        <f t="shared" si="125"/>
        <v>3414</v>
      </c>
      <c r="J310" s="103">
        <f t="shared" si="125"/>
        <v>0</v>
      </c>
      <c r="K310" s="103">
        <f t="shared" si="125"/>
        <v>3414</v>
      </c>
      <c r="L310" s="103">
        <f t="shared" si="125"/>
        <v>3414</v>
      </c>
      <c r="M310" s="177">
        <f t="shared" si="125"/>
        <v>0</v>
      </c>
      <c r="N310" s="103">
        <f t="shared" si="125"/>
        <v>3414</v>
      </c>
    </row>
    <row r="311" spans="1:14" s="119" customFormat="1" ht="47.25">
      <c r="A311" s="111" t="s">
        <v>767</v>
      </c>
      <c r="B311" s="114" t="s">
        <v>765</v>
      </c>
      <c r="C311" s="105"/>
      <c r="D311" s="105"/>
      <c r="E311" s="105"/>
      <c r="F311" s="110">
        <f aca="true" t="shared" si="126" ref="F311:N311">SUM(F312:F314)</f>
        <v>3993</v>
      </c>
      <c r="G311" s="110">
        <f t="shared" si="126"/>
        <v>0</v>
      </c>
      <c r="H311" s="110">
        <f t="shared" si="126"/>
        <v>3993</v>
      </c>
      <c r="I311" s="110">
        <f t="shared" si="126"/>
        <v>3414</v>
      </c>
      <c r="J311" s="110">
        <f t="shared" si="126"/>
        <v>0</v>
      </c>
      <c r="K311" s="110">
        <f t="shared" si="126"/>
        <v>3414</v>
      </c>
      <c r="L311" s="110">
        <f t="shared" si="126"/>
        <v>3414</v>
      </c>
      <c r="M311" s="150">
        <f t="shared" si="126"/>
        <v>0</v>
      </c>
      <c r="N311" s="110">
        <f t="shared" si="126"/>
        <v>3414</v>
      </c>
    </row>
    <row r="312" spans="1:14" s="104" customFormat="1" ht="78.75">
      <c r="A312" s="111" t="s">
        <v>132</v>
      </c>
      <c r="B312" s="116" t="s">
        <v>898</v>
      </c>
      <c r="C312" s="102" t="s">
        <v>940</v>
      </c>
      <c r="D312" s="108" t="s">
        <v>971</v>
      </c>
      <c r="E312" s="108" t="s">
        <v>782</v>
      </c>
      <c r="F312" s="110">
        <f>SUM(G312:H312)</f>
        <v>3135</v>
      </c>
      <c r="G312" s="117"/>
      <c r="H312" s="117">
        <v>3135</v>
      </c>
      <c r="I312" s="110">
        <f>SUM(J312:K312)</f>
        <v>2556</v>
      </c>
      <c r="J312" s="117"/>
      <c r="K312" s="117">
        <v>2556</v>
      </c>
      <c r="L312" s="110">
        <f>SUM(M312:N312)</f>
        <v>2556</v>
      </c>
      <c r="M312" s="151"/>
      <c r="N312" s="117">
        <v>2556</v>
      </c>
    </row>
    <row r="313" spans="1:14" s="104" customFormat="1" ht="94.5">
      <c r="A313" s="111" t="s">
        <v>134</v>
      </c>
      <c r="B313" s="116" t="s">
        <v>899</v>
      </c>
      <c r="C313" s="102" t="s">
        <v>940</v>
      </c>
      <c r="D313" s="108" t="s">
        <v>971</v>
      </c>
      <c r="E313" s="108" t="s">
        <v>782</v>
      </c>
      <c r="F313" s="110">
        <f>SUM(G313:H313)</f>
        <v>0</v>
      </c>
      <c r="G313" s="117"/>
      <c r="H313" s="117"/>
      <c r="I313" s="110">
        <f>SUM(J313:K313)</f>
        <v>0</v>
      </c>
      <c r="J313" s="117"/>
      <c r="K313" s="117"/>
      <c r="L313" s="110">
        <f>SUM(M313:N313)</f>
        <v>0</v>
      </c>
      <c r="M313" s="151"/>
      <c r="N313" s="117"/>
    </row>
    <row r="314" spans="1:14" s="104" customFormat="1" ht="110.25">
      <c r="A314" s="180" t="s">
        <v>133</v>
      </c>
      <c r="B314" s="116" t="s">
        <v>843</v>
      </c>
      <c r="C314" s="102" t="s">
        <v>940</v>
      </c>
      <c r="D314" s="108" t="s">
        <v>971</v>
      </c>
      <c r="E314" s="108" t="s">
        <v>782</v>
      </c>
      <c r="F314" s="110">
        <f>SUM(G314:H314)</f>
        <v>858</v>
      </c>
      <c r="G314" s="117">
        <v>0</v>
      </c>
      <c r="H314" s="117">
        <v>858</v>
      </c>
      <c r="I314" s="110">
        <f>SUM(J314:K314)</f>
        <v>858</v>
      </c>
      <c r="J314" s="117">
        <v>0</v>
      </c>
      <c r="K314" s="117">
        <v>858</v>
      </c>
      <c r="L314" s="110">
        <f>SUM(M314:N314)</f>
        <v>858</v>
      </c>
      <c r="M314" s="151">
        <v>0</v>
      </c>
      <c r="N314" s="117">
        <v>858</v>
      </c>
    </row>
    <row r="315" spans="1:14" s="119" customFormat="1" ht="78.75">
      <c r="A315" s="98" t="s">
        <v>260</v>
      </c>
      <c r="B315" s="105" t="s">
        <v>712</v>
      </c>
      <c r="C315" s="105"/>
      <c r="D315" s="105"/>
      <c r="E315" s="105"/>
      <c r="F315" s="103">
        <f>SUM(F316,F322)</f>
        <v>564</v>
      </c>
      <c r="G315" s="103">
        <f aca="true" t="shared" si="127" ref="G315:N315">SUM(G316,G322)</f>
        <v>564</v>
      </c>
      <c r="H315" s="103">
        <f t="shared" si="127"/>
        <v>0</v>
      </c>
      <c r="I315" s="103">
        <f t="shared" si="127"/>
        <v>3329.7</v>
      </c>
      <c r="J315" s="103">
        <f t="shared" si="127"/>
        <v>3329.7</v>
      </c>
      <c r="K315" s="103">
        <f t="shared" si="127"/>
        <v>0</v>
      </c>
      <c r="L315" s="103">
        <f t="shared" si="127"/>
        <v>1538.7</v>
      </c>
      <c r="M315" s="177">
        <f t="shared" si="127"/>
        <v>1538.7</v>
      </c>
      <c r="N315" s="103">
        <f t="shared" si="127"/>
        <v>0</v>
      </c>
    </row>
    <row r="316" spans="1:14" s="119" customFormat="1" ht="126">
      <c r="A316" s="98" t="s">
        <v>261</v>
      </c>
      <c r="B316" s="105" t="s">
        <v>713</v>
      </c>
      <c r="C316" s="105"/>
      <c r="D316" s="105"/>
      <c r="E316" s="105"/>
      <c r="F316" s="103">
        <f aca="true" t="shared" si="128" ref="F316:N316">SUM(F317,F320)</f>
        <v>564</v>
      </c>
      <c r="G316" s="103">
        <f t="shared" si="128"/>
        <v>564</v>
      </c>
      <c r="H316" s="103">
        <f t="shared" si="128"/>
        <v>0</v>
      </c>
      <c r="I316" s="103">
        <f t="shared" si="128"/>
        <v>1521.7</v>
      </c>
      <c r="J316" s="103">
        <f t="shared" si="128"/>
        <v>1521.7</v>
      </c>
      <c r="K316" s="103">
        <f t="shared" si="128"/>
        <v>0</v>
      </c>
      <c r="L316" s="103">
        <f t="shared" si="128"/>
        <v>1538.7</v>
      </c>
      <c r="M316" s="177">
        <f t="shared" si="128"/>
        <v>1538.7</v>
      </c>
      <c r="N316" s="103">
        <f t="shared" si="128"/>
        <v>0</v>
      </c>
    </row>
    <row r="317" spans="1:14" s="119" customFormat="1" ht="63">
      <c r="A317" s="111" t="s">
        <v>510</v>
      </c>
      <c r="B317" s="114" t="s">
        <v>762</v>
      </c>
      <c r="C317" s="105"/>
      <c r="D317" s="105"/>
      <c r="E317" s="105"/>
      <c r="F317" s="110">
        <f aca="true" t="shared" si="129" ref="F317:N317">SUM(F318:F319)</f>
        <v>120</v>
      </c>
      <c r="G317" s="110">
        <f t="shared" si="129"/>
        <v>120</v>
      </c>
      <c r="H317" s="110">
        <f t="shared" si="129"/>
        <v>0</v>
      </c>
      <c r="I317" s="110">
        <f t="shared" si="129"/>
        <v>1062.7</v>
      </c>
      <c r="J317" s="110">
        <f t="shared" si="129"/>
        <v>1062.7</v>
      </c>
      <c r="K317" s="110">
        <f t="shared" si="129"/>
        <v>0</v>
      </c>
      <c r="L317" s="110">
        <f t="shared" si="129"/>
        <v>1062.7</v>
      </c>
      <c r="M317" s="110">
        <f t="shared" si="129"/>
        <v>1062.7</v>
      </c>
      <c r="N317" s="110">
        <f t="shared" si="129"/>
        <v>0</v>
      </c>
    </row>
    <row r="318" spans="1:14" s="104" customFormat="1" ht="220.5">
      <c r="A318" s="111" t="s">
        <v>130</v>
      </c>
      <c r="B318" s="116" t="s">
        <v>131</v>
      </c>
      <c r="C318" s="102" t="s">
        <v>655</v>
      </c>
      <c r="D318" s="102" t="s">
        <v>971</v>
      </c>
      <c r="E318" s="102" t="s">
        <v>978</v>
      </c>
      <c r="F318" s="110">
        <f>SUM(G318:H318)</f>
        <v>20</v>
      </c>
      <c r="G318" s="110">
        <v>20</v>
      </c>
      <c r="H318" s="110"/>
      <c r="I318" s="110">
        <f>SUM(J318:K318)</f>
        <v>50</v>
      </c>
      <c r="J318" s="110">
        <v>50</v>
      </c>
      <c r="K318" s="110"/>
      <c r="L318" s="110">
        <f>SUM(M318:N318)</f>
        <v>50</v>
      </c>
      <c r="M318" s="110">
        <v>50</v>
      </c>
      <c r="N318" s="110"/>
    </row>
    <row r="319" spans="1:14" s="119" customFormat="1" ht="220.5">
      <c r="A319" s="180" t="s">
        <v>433</v>
      </c>
      <c r="B319" s="116" t="s">
        <v>458</v>
      </c>
      <c r="C319" s="102" t="s">
        <v>655</v>
      </c>
      <c r="D319" s="124" t="s">
        <v>971</v>
      </c>
      <c r="E319" s="124" t="s">
        <v>978</v>
      </c>
      <c r="F319" s="110">
        <f>SUM(G319:H319)</f>
        <v>100</v>
      </c>
      <c r="G319" s="110">
        <v>100</v>
      </c>
      <c r="H319" s="110">
        <v>0</v>
      </c>
      <c r="I319" s="110">
        <f>SUM(J319:K319)</f>
        <v>1012.7</v>
      </c>
      <c r="J319" s="110">
        <v>1012.7</v>
      </c>
      <c r="K319" s="110">
        <v>0</v>
      </c>
      <c r="L319" s="110">
        <f>SUM(M319:N319)</f>
        <v>1012.7</v>
      </c>
      <c r="M319" s="110">
        <v>1012.7</v>
      </c>
      <c r="N319" s="110">
        <v>0</v>
      </c>
    </row>
    <row r="320" spans="1:14" s="119" customFormat="1" ht="63">
      <c r="A320" s="118" t="s">
        <v>511</v>
      </c>
      <c r="B320" s="114" t="s">
        <v>617</v>
      </c>
      <c r="C320" s="105"/>
      <c r="D320" s="105"/>
      <c r="E320" s="105"/>
      <c r="F320" s="110">
        <f aca="true" t="shared" si="130" ref="F320:N320">F321</f>
        <v>444</v>
      </c>
      <c r="G320" s="110">
        <f t="shared" si="130"/>
        <v>444</v>
      </c>
      <c r="H320" s="110">
        <f t="shared" si="130"/>
        <v>0</v>
      </c>
      <c r="I320" s="110">
        <f t="shared" si="130"/>
        <v>459</v>
      </c>
      <c r="J320" s="110">
        <f t="shared" si="130"/>
        <v>459</v>
      </c>
      <c r="K320" s="110">
        <f t="shared" si="130"/>
        <v>0</v>
      </c>
      <c r="L320" s="110">
        <f t="shared" si="130"/>
        <v>476</v>
      </c>
      <c r="M320" s="150">
        <f t="shared" si="130"/>
        <v>476</v>
      </c>
      <c r="N320" s="110">
        <f t="shared" si="130"/>
        <v>0</v>
      </c>
    </row>
    <row r="321" spans="1:14" s="104" customFormat="1" ht="173.25">
      <c r="A321" s="115" t="s">
        <v>797</v>
      </c>
      <c r="B321" s="116" t="s">
        <v>890</v>
      </c>
      <c r="C321" s="102" t="s">
        <v>938</v>
      </c>
      <c r="D321" s="102" t="s">
        <v>971</v>
      </c>
      <c r="E321" s="102" t="s">
        <v>978</v>
      </c>
      <c r="F321" s="110">
        <f>SUM(G321:H321)</f>
        <v>444</v>
      </c>
      <c r="G321" s="117">
        <v>444</v>
      </c>
      <c r="H321" s="117"/>
      <c r="I321" s="110">
        <f>SUM(J321:K321)</f>
        <v>459</v>
      </c>
      <c r="J321" s="117">
        <v>459</v>
      </c>
      <c r="K321" s="117"/>
      <c r="L321" s="110">
        <f>SUM(M321:N321)</f>
        <v>476</v>
      </c>
      <c r="M321" s="151">
        <v>476</v>
      </c>
      <c r="N321" s="117"/>
    </row>
    <row r="322" spans="1:14" s="119" customFormat="1" ht="141.75">
      <c r="A322" s="192" t="s">
        <v>272</v>
      </c>
      <c r="B322" s="193" t="s">
        <v>273</v>
      </c>
      <c r="C322" s="105"/>
      <c r="D322" s="101" t="s">
        <v>783</v>
      </c>
      <c r="E322" s="105" t="s">
        <v>780</v>
      </c>
      <c r="F322" s="103">
        <f>SUM(F323,)</f>
        <v>0</v>
      </c>
      <c r="G322" s="103">
        <f aca="true" t="shared" si="131" ref="G322:N322">SUM(G323,)</f>
        <v>0</v>
      </c>
      <c r="H322" s="103">
        <f t="shared" si="131"/>
        <v>0</v>
      </c>
      <c r="I322" s="103">
        <f t="shared" si="131"/>
        <v>1808</v>
      </c>
      <c r="J322" s="103">
        <f t="shared" si="131"/>
        <v>1808</v>
      </c>
      <c r="K322" s="103">
        <f t="shared" si="131"/>
        <v>0</v>
      </c>
      <c r="L322" s="103">
        <f t="shared" si="131"/>
        <v>0</v>
      </c>
      <c r="M322" s="103">
        <f t="shared" si="131"/>
        <v>0</v>
      </c>
      <c r="N322" s="103">
        <f t="shared" si="131"/>
        <v>0</v>
      </c>
    </row>
    <row r="323" spans="1:14" s="104" customFormat="1" ht="78.75">
      <c r="A323" s="180" t="s">
        <v>274</v>
      </c>
      <c r="B323" s="142" t="s">
        <v>269</v>
      </c>
      <c r="C323" s="102"/>
      <c r="D323" s="108" t="s">
        <v>783</v>
      </c>
      <c r="E323" s="102" t="s">
        <v>780</v>
      </c>
      <c r="F323" s="110">
        <f>F324</f>
        <v>0</v>
      </c>
      <c r="G323" s="110">
        <f aca="true" t="shared" si="132" ref="G323:N323">G324</f>
        <v>0</v>
      </c>
      <c r="H323" s="110">
        <f t="shared" si="132"/>
        <v>0</v>
      </c>
      <c r="I323" s="110">
        <f t="shared" si="132"/>
        <v>1808</v>
      </c>
      <c r="J323" s="110">
        <f t="shared" si="132"/>
        <v>1808</v>
      </c>
      <c r="K323" s="110">
        <f t="shared" si="132"/>
        <v>0</v>
      </c>
      <c r="L323" s="110">
        <f t="shared" si="132"/>
        <v>0</v>
      </c>
      <c r="M323" s="150">
        <f t="shared" si="132"/>
        <v>0</v>
      </c>
      <c r="N323" s="110">
        <f t="shared" si="132"/>
        <v>0</v>
      </c>
    </row>
    <row r="324" spans="1:14" s="104" customFormat="1" ht="157.5">
      <c r="A324" s="180" t="s">
        <v>275</v>
      </c>
      <c r="B324" s="143" t="s">
        <v>270</v>
      </c>
      <c r="C324" s="102" t="s">
        <v>940</v>
      </c>
      <c r="D324" s="108" t="s">
        <v>783</v>
      </c>
      <c r="E324" s="102" t="s">
        <v>780</v>
      </c>
      <c r="F324" s="110">
        <f>SUM(G324:H324)</f>
        <v>0</v>
      </c>
      <c r="G324" s="110"/>
      <c r="H324" s="110"/>
      <c r="I324" s="110">
        <f>SUM(J324:K324)</f>
        <v>1808</v>
      </c>
      <c r="J324" s="110">
        <v>1808</v>
      </c>
      <c r="K324" s="110"/>
      <c r="L324" s="110">
        <f>SUM(M324:N324)</f>
        <v>0</v>
      </c>
      <c r="M324" s="150"/>
      <c r="N324" s="110"/>
    </row>
    <row r="325" spans="1:14" s="119" customFormat="1" ht="63">
      <c r="A325" s="98" t="s">
        <v>262</v>
      </c>
      <c r="B325" s="105" t="s">
        <v>798</v>
      </c>
      <c r="C325" s="105"/>
      <c r="D325" s="105"/>
      <c r="E325" s="105"/>
      <c r="F325" s="103">
        <f>SUM(F326,)</f>
        <v>5729.4</v>
      </c>
      <c r="G325" s="103">
        <f aca="true" t="shared" si="133" ref="G325:N325">SUM(G326,)</f>
        <v>0</v>
      </c>
      <c r="H325" s="103">
        <f t="shared" si="133"/>
        <v>5729.4</v>
      </c>
      <c r="I325" s="103">
        <f t="shared" si="133"/>
        <v>5100</v>
      </c>
      <c r="J325" s="103">
        <f t="shared" si="133"/>
        <v>0</v>
      </c>
      <c r="K325" s="103">
        <f t="shared" si="133"/>
        <v>5100</v>
      </c>
      <c r="L325" s="103">
        <f t="shared" si="133"/>
        <v>0</v>
      </c>
      <c r="M325" s="103">
        <f t="shared" si="133"/>
        <v>0</v>
      </c>
      <c r="N325" s="103">
        <f t="shared" si="133"/>
        <v>0</v>
      </c>
    </row>
    <row r="326" spans="1:14" s="119" customFormat="1" ht="110.25">
      <c r="A326" s="98" t="s">
        <v>263</v>
      </c>
      <c r="B326" s="105" t="s">
        <v>799</v>
      </c>
      <c r="C326" s="105"/>
      <c r="D326" s="105"/>
      <c r="E326" s="105"/>
      <c r="F326" s="103">
        <f>SUM(F327,F330,F332)</f>
        <v>5729.4</v>
      </c>
      <c r="G326" s="103">
        <f aca="true" t="shared" si="134" ref="G326:N326">SUM(G327,G330,G332)</f>
        <v>0</v>
      </c>
      <c r="H326" s="103">
        <f>SUM(H327,H330,H332)</f>
        <v>5729.4</v>
      </c>
      <c r="I326" s="103">
        <f t="shared" si="134"/>
        <v>5100</v>
      </c>
      <c r="J326" s="103">
        <f t="shared" si="134"/>
        <v>0</v>
      </c>
      <c r="K326" s="103">
        <f t="shared" si="134"/>
        <v>5100</v>
      </c>
      <c r="L326" s="103">
        <f t="shared" si="134"/>
        <v>0</v>
      </c>
      <c r="M326" s="177">
        <f t="shared" si="134"/>
        <v>0</v>
      </c>
      <c r="N326" s="103">
        <f t="shared" si="134"/>
        <v>0</v>
      </c>
    </row>
    <row r="327" spans="1:14" s="119" customFormat="1" ht="94.5">
      <c r="A327" s="111" t="s">
        <v>750</v>
      </c>
      <c r="B327" s="109" t="s">
        <v>751</v>
      </c>
      <c r="C327" s="105"/>
      <c r="D327" s="105"/>
      <c r="E327" s="105"/>
      <c r="F327" s="110">
        <f>SUM(F328:F329)</f>
        <v>738.4</v>
      </c>
      <c r="G327" s="110">
        <f aca="true" t="shared" si="135" ref="G327:N327">SUM(G328:G329)</f>
        <v>0</v>
      </c>
      <c r="H327" s="110">
        <f t="shared" si="135"/>
        <v>738.4</v>
      </c>
      <c r="I327" s="110">
        <f t="shared" si="135"/>
        <v>0</v>
      </c>
      <c r="J327" s="110">
        <f t="shared" si="135"/>
        <v>0</v>
      </c>
      <c r="K327" s="110">
        <f t="shared" si="135"/>
        <v>0</v>
      </c>
      <c r="L327" s="110">
        <f t="shared" si="135"/>
        <v>0</v>
      </c>
      <c r="M327" s="110">
        <f t="shared" si="135"/>
        <v>0</v>
      </c>
      <c r="N327" s="110">
        <f t="shared" si="135"/>
        <v>0</v>
      </c>
    </row>
    <row r="328" spans="1:14" s="104" customFormat="1" ht="126">
      <c r="A328" s="111" t="s">
        <v>520</v>
      </c>
      <c r="B328" s="102" t="s">
        <v>891</v>
      </c>
      <c r="C328" s="102" t="s">
        <v>940</v>
      </c>
      <c r="D328" s="108" t="s">
        <v>970</v>
      </c>
      <c r="E328" s="108" t="s">
        <v>971</v>
      </c>
      <c r="F328" s="110">
        <f>SUM(G328:H328)</f>
        <v>349</v>
      </c>
      <c r="G328" s="110"/>
      <c r="H328" s="110">
        <v>349</v>
      </c>
      <c r="I328" s="110">
        <f>SUM(J328:K328)</f>
        <v>0</v>
      </c>
      <c r="J328" s="110"/>
      <c r="K328" s="110"/>
      <c r="L328" s="110">
        <f>SUM(M328:N328)</f>
        <v>0</v>
      </c>
      <c r="M328" s="150"/>
      <c r="N328" s="110"/>
    </row>
    <row r="329" spans="1:14" s="104" customFormat="1" ht="126">
      <c r="A329" s="111" t="s">
        <v>520</v>
      </c>
      <c r="B329" s="102" t="s">
        <v>891</v>
      </c>
      <c r="C329" s="102" t="s">
        <v>940</v>
      </c>
      <c r="D329" s="102" t="s">
        <v>971</v>
      </c>
      <c r="E329" s="102" t="s">
        <v>80</v>
      </c>
      <c r="F329" s="110">
        <f>SUM(G329:H329)</f>
        <v>389.4</v>
      </c>
      <c r="G329" s="110"/>
      <c r="H329" s="110">
        <v>389.4</v>
      </c>
      <c r="I329" s="110"/>
      <c r="J329" s="110"/>
      <c r="K329" s="110"/>
      <c r="L329" s="110"/>
      <c r="M329" s="150"/>
      <c r="N329" s="110"/>
    </row>
    <row r="330" spans="1:14" s="104" customFormat="1" ht="78.75">
      <c r="A330" s="187" t="s">
        <v>297</v>
      </c>
      <c r="B330" s="114" t="s">
        <v>295</v>
      </c>
      <c r="C330" s="102"/>
      <c r="D330" s="108"/>
      <c r="E330" s="108"/>
      <c r="F330" s="110">
        <f>F331</f>
        <v>4817</v>
      </c>
      <c r="G330" s="110">
        <f aca="true" t="shared" si="136" ref="G330:N330">G331</f>
        <v>0</v>
      </c>
      <c r="H330" s="110">
        <f t="shared" si="136"/>
        <v>4817</v>
      </c>
      <c r="I330" s="110">
        <f t="shared" si="136"/>
        <v>5100</v>
      </c>
      <c r="J330" s="110">
        <f t="shared" si="136"/>
        <v>0</v>
      </c>
      <c r="K330" s="110">
        <f t="shared" si="136"/>
        <v>5100</v>
      </c>
      <c r="L330" s="110">
        <f t="shared" si="136"/>
        <v>0</v>
      </c>
      <c r="M330" s="150">
        <f t="shared" si="136"/>
        <v>0</v>
      </c>
      <c r="N330" s="110">
        <f t="shared" si="136"/>
        <v>0</v>
      </c>
    </row>
    <row r="331" spans="1:14" s="104" customFormat="1" ht="94.5">
      <c r="A331" s="187" t="s">
        <v>298</v>
      </c>
      <c r="B331" s="116" t="s">
        <v>296</v>
      </c>
      <c r="C331" s="102" t="s">
        <v>940</v>
      </c>
      <c r="D331" s="102" t="s">
        <v>971</v>
      </c>
      <c r="E331" s="102" t="s">
        <v>80</v>
      </c>
      <c r="F331" s="110">
        <f>SUM(G331:H331)</f>
        <v>4817</v>
      </c>
      <c r="G331" s="110"/>
      <c r="H331" s="110">
        <v>4817</v>
      </c>
      <c r="I331" s="110">
        <f>SUM(J331:K331)</f>
        <v>5100</v>
      </c>
      <c r="J331" s="110"/>
      <c r="K331" s="110">
        <v>5100</v>
      </c>
      <c r="L331" s="110">
        <f>SUM(M331:N331)</f>
        <v>0</v>
      </c>
      <c r="M331" s="150"/>
      <c r="N331" s="110"/>
    </row>
    <row r="332" spans="1:14" s="104" customFormat="1" ht="63">
      <c r="A332" s="180" t="s">
        <v>831</v>
      </c>
      <c r="B332" s="114" t="s">
        <v>299</v>
      </c>
      <c r="C332" s="102"/>
      <c r="D332" s="108"/>
      <c r="E332" s="108"/>
      <c r="F332" s="110">
        <f>F333</f>
        <v>174</v>
      </c>
      <c r="G332" s="110">
        <f aca="true" t="shared" si="137" ref="G332:N332">G333</f>
        <v>0</v>
      </c>
      <c r="H332" s="110">
        <f t="shared" si="137"/>
        <v>174</v>
      </c>
      <c r="I332" s="110">
        <f t="shared" si="137"/>
        <v>0</v>
      </c>
      <c r="J332" s="110">
        <f t="shared" si="137"/>
        <v>0</v>
      </c>
      <c r="K332" s="110">
        <f t="shared" si="137"/>
        <v>0</v>
      </c>
      <c r="L332" s="110">
        <f t="shared" si="137"/>
        <v>0</v>
      </c>
      <c r="M332" s="150">
        <f t="shared" si="137"/>
        <v>0</v>
      </c>
      <c r="N332" s="110">
        <f t="shared" si="137"/>
        <v>0</v>
      </c>
    </row>
    <row r="333" spans="1:14" s="104" customFormat="1" ht="78.75">
      <c r="A333" s="180" t="s">
        <v>832</v>
      </c>
      <c r="B333" s="102" t="s">
        <v>829</v>
      </c>
      <c r="C333" s="102" t="s">
        <v>940</v>
      </c>
      <c r="D333" s="108" t="s">
        <v>970</v>
      </c>
      <c r="E333" s="108" t="s">
        <v>971</v>
      </c>
      <c r="F333" s="110">
        <f>SUM(G333:H333)</f>
        <v>174</v>
      </c>
      <c r="G333" s="110"/>
      <c r="H333" s="110">
        <v>174</v>
      </c>
      <c r="I333" s="110">
        <f>SUM(J333:K333)</f>
        <v>0</v>
      </c>
      <c r="J333" s="110"/>
      <c r="K333" s="110"/>
      <c r="L333" s="110">
        <f>SUM(M333:N333)</f>
        <v>0</v>
      </c>
      <c r="M333" s="150"/>
      <c r="N333" s="110"/>
    </row>
    <row r="334" spans="1:14" s="119" customFormat="1" ht="63">
      <c r="A334" s="98" t="s">
        <v>264</v>
      </c>
      <c r="B334" s="105" t="s">
        <v>521</v>
      </c>
      <c r="C334" s="100"/>
      <c r="D334" s="100"/>
      <c r="E334" s="100"/>
      <c r="F334" s="103">
        <f>SUM(F335,)</f>
        <v>120</v>
      </c>
      <c r="G334" s="103">
        <f aca="true" t="shared" si="138" ref="G334:N334">SUM(G335,)</f>
        <v>0</v>
      </c>
      <c r="H334" s="103">
        <f t="shared" si="138"/>
        <v>120</v>
      </c>
      <c r="I334" s="103">
        <f t="shared" si="138"/>
        <v>0</v>
      </c>
      <c r="J334" s="103">
        <f t="shared" si="138"/>
        <v>0</v>
      </c>
      <c r="K334" s="103">
        <f t="shared" si="138"/>
        <v>0</v>
      </c>
      <c r="L334" s="103">
        <f t="shared" si="138"/>
        <v>0</v>
      </c>
      <c r="M334" s="103">
        <f t="shared" si="138"/>
        <v>0</v>
      </c>
      <c r="N334" s="103">
        <f t="shared" si="138"/>
        <v>0</v>
      </c>
    </row>
    <row r="335" spans="1:14" s="119" customFormat="1" ht="110.25">
      <c r="A335" s="194" t="s">
        <v>180</v>
      </c>
      <c r="B335" s="105" t="s">
        <v>522</v>
      </c>
      <c r="C335" s="100"/>
      <c r="D335" s="100"/>
      <c r="E335" s="100"/>
      <c r="F335" s="103">
        <f aca="true" t="shared" si="139" ref="F335:N336">F336</f>
        <v>120</v>
      </c>
      <c r="G335" s="103">
        <f t="shared" si="139"/>
        <v>0</v>
      </c>
      <c r="H335" s="103">
        <f t="shared" si="139"/>
        <v>120</v>
      </c>
      <c r="I335" s="103">
        <f t="shared" si="139"/>
        <v>0</v>
      </c>
      <c r="J335" s="103">
        <f t="shared" si="139"/>
        <v>0</v>
      </c>
      <c r="K335" s="103">
        <f t="shared" si="139"/>
        <v>0</v>
      </c>
      <c r="L335" s="103">
        <f t="shared" si="139"/>
        <v>0</v>
      </c>
      <c r="M335" s="177">
        <f t="shared" si="139"/>
        <v>0</v>
      </c>
      <c r="N335" s="103">
        <f t="shared" si="139"/>
        <v>0</v>
      </c>
    </row>
    <row r="336" spans="1:14" s="119" customFormat="1" ht="47.25">
      <c r="A336" s="129" t="s">
        <v>853</v>
      </c>
      <c r="B336" s="109" t="s">
        <v>756</v>
      </c>
      <c r="C336" s="100"/>
      <c r="D336" s="100"/>
      <c r="E336" s="100"/>
      <c r="F336" s="110">
        <f t="shared" si="139"/>
        <v>120</v>
      </c>
      <c r="G336" s="110">
        <f t="shared" si="139"/>
        <v>0</v>
      </c>
      <c r="H336" s="110">
        <f t="shared" si="139"/>
        <v>120</v>
      </c>
      <c r="I336" s="110">
        <f t="shared" si="139"/>
        <v>0</v>
      </c>
      <c r="J336" s="110">
        <f t="shared" si="139"/>
        <v>0</v>
      </c>
      <c r="K336" s="110">
        <f t="shared" si="139"/>
        <v>0</v>
      </c>
      <c r="L336" s="110">
        <f t="shared" si="139"/>
        <v>0</v>
      </c>
      <c r="M336" s="150">
        <f t="shared" si="139"/>
        <v>0</v>
      </c>
      <c r="N336" s="110">
        <f t="shared" si="139"/>
        <v>0</v>
      </c>
    </row>
    <row r="337" spans="1:14" s="104" customFormat="1" ht="94.5">
      <c r="A337" s="180" t="s">
        <v>525</v>
      </c>
      <c r="B337" s="102" t="s">
        <v>892</v>
      </c>
      <c r="C337" s="113" t="s">
        <v>940</v>
      </c>
      <c r="D337" s="124" t="s">
        <v>970</v>
      </c>
      <c r="E337" s="124" t="s">
        <v>971</v>
      </c>
      <c r="F337" s="110">
        <f>SUM(G337:H337)</f>
        <v>120</v>
      </c>
      <c r="G337" s="117"/>
      <c r="H337" s="117">
        <v>120</v>
      </c>
      <c r="I337" s="110"/>
      <c r="J337" s="117"/>
      <c r="K337" s="117"/>
      <c r="L337" s="110">
        <f>SUM(M337:N337)</f>
        <v>0</v>
      </c>
      <c r="M337" s="151"/>
      <c r="N337" s="117"/>
    </row>
    <row r="338" spans="1:14" s="119" customFormat="1" ht="57" customHeight="1">
      <c r="A338" s="195" t="s">
        <v>195</v>
      </c>
      <c r="B338" s="193">
        <v>12</v>
      </c>
      <c r="C338" s="100"/>
      <c r="D338" s="121"/>
      <c r="E338" s="121"/>
      <c r="F338" s="103">
        <f>F339</f>
        <v>2313.4</v>
      </c>
      <c r="G338" s="103">
        <f aca="true" t="shared" si="140" ref="G338:N338">G339</f>
        <v>2022.4</v>
      </c>
      <c r="H338" s="103">
        <f t="shared" si="140"/>
        <v>291</v>
      </c>
      <c r="I338" s="103">
        <f t="shared" si="140"/>
        <v>2410</v>
      </c>
      <c r="J338" s="103">
        <f t="shared" si="140"/>
        <v>125</v>
      </c>
      <c r="K338" s="103">
        <f t="shared" si="140"/>
        <v>2285</v>
      </c>
      <c r="L338" s="103">
        <f t="shared" si="140"/>
        <v>0</v>
      </c>
      <c r="M338" s="177">
        <f t="shared" si="140"/>
        <v>0</v>
      </c>
      <c r="N338" s="103">
        <f t="shared" si="140"/>
        <v>0</v>
      </c>
    </row>
    <row r="339" spans="1:14" s="119" customFormat="1" ht="78.75">
      <c r="A339" s="195" t="s">
        <v>517</v>
      </c>
      <c r="B339" s="193" t="s">
        <v>516</v>
      </c>
      <c r="C339" s="100"/>
      <c r="D339" s="121"/>
      <c r="E339" s="121"/>
      <c r="F339" s="103">
        <f>SUM(F340+F343)</f>
        <v>2313.4</v>
      </c>
      <c r="G339" s="103">
        <f aca="true" t="shared" si="141" ref="G339:N339">SUM(G340+G343)</f>
        <v>2022.4</v>
      </c>
      <c r="H339" s="103">
        <f t="shared" si="141"/>
        <v>291</v>
      </c>
      <c r="I339" s="103">
        <f t="shared" si="141"/>
        <v>2410</v>
      </c>
      <c r="J339" s="103">
        <f t="shared" si="141"/>
        <v>125</v>
      </c>
      <c r="K339" s="103">
        <f t="shared" si="141"/>
        <v>2285</v>
      </c>
      <c r="L339" s="103">
        <f t="shared" si="141"/>
        <v>0</v>
      </c>
      <c r="M339" s="103">
        <f t="shared" si="141"/>
        <v>0</v>
      </c>
      <c r="N339" s="103">
        <f t="shared" si="141"/>
        <v>0</v>
      </c>
    </row>
    <row r="340" spans="1:14" s="119" customFormat="1" ht="47.25">
      <c r="A340" s="111" t="s">
        <v>519</v>
      </c>
      <c r="B340" s="136" t="s">
        <v>350</v>
      </c>
      <c r="C340" s="102"/>
      <c r="D340" s="121"/>
      <c r="E340" s="121"/>
      <c r="F340" s="110">
        <f>SUM(F341:F342)</f>
        <v>120</v>
      </c>
      <c r="G340" s="110">
        <f aca="true" t="shared" si="142" ref="G340:N340">SUM(G341:G342)</f>
        <v>0</v>
      </c>
      <c r="H340" s="110">
        <f t="shared" si="142"/>
        <v>120</v>
      </c>
      <c r="I340" s="110">
        <f t="shared" si="142"/>
        <v>0</v>
      </c>
      <c r="J340" s="110">
        <f t="shared" si="142"/>
        <v>0</v>
      </c>
      <c r="K340" s="110">
        <f t="shared" si="142"/>
        <v>0</v>
      </c>
      <c r="L340" s="110">
        <f t="shared" si="142"/>
        <v>0</v>
      </c>
      <c r="M340" s="110">
        <f t="shared" si="142"/>
        <v>0</v>
      </c>
      <c r="N340" s="110">
        <f t="shared" si="142"/>
        <v>0</v>
      </c>
    </row>
    <row r="341" spans="1:14" s="119" customFormat="1" ht="94.5">
      <c r="A341" s="111" t="s">
        <v>351</v>
      </c>
      <c r="B341" s="139" t="s">
        <v>518</v>
      </c>
      <c r="C341" s="102" t="s">
        <v>940</v>
      </c>
      <c r="D341" s="124" t="s">
        <v>978</v>
      </c>
      <c r="E341" s="124" t="s">
        <v>780</v>
      </c>
      <c r="F341" s="110">
        <f>SUM(G341:H341)</f>
        <v>5</v>
      </c>
      <c r="G341" s="117"/>
      <c r="H341" s="117">
        <v>5</v>
      </c>
      <c r="I341" s="110">
        <f>SUM(J341:K341)</f>
        <v>0</v>
      </c>
      <c r="J341" s="117"/>
      <c r="K341" s="117"/>
      <c r="L341" s="110">
        <f>SUM(M341:N341)</f>
        <v>0</v>
      </c>
      <c r="M341" s="117"/>
      <c r="N341" s="117"/>
    </row>
    <row r="342" spans="1:14" s="119" customFormat="1" ht="94.5">
      <c r="A342" s="111" t="s">
        <v>416</v>
      </c>
      <c r="B342" s="139" t="s">
        <v>518</v>
      </c>
      <c r="C342" s="102" t="s">
        <v>83</v>
      </c>
      <c r="D342" s="124" t="s">
        <v>978</v>
      </c>
      <c r="E342" s="124" t="s">
        <v>780</v>
      </c>
      <c r="F342" s="110">
        <f>SUM(G342:H342)</f>
        <v>115</v>
      </c>
      <c r="G342" s="117"/>
      <c r="H342" s="117">
        <v>115</v>
      </c>
      <c r="I342" s="110">
        <f>SUM(J342:K342)</f>
        <v>0</v>
      </c>
      <c r="J342" s="117"/>
      <c r="K342" s="117"/>
      <c r="L342" s="110">
        <f>SUM(M342:N342)</f>
        <v>0</v>
      </c>
      <c r="M342" s="117"/>
      <c r="N342" s="117"/>
    </row>
    <row r="343" spans="1:14" s="104" customFormat="1" ht="63">
      <c r="A343" s="196" t="s">
        <v>301</v>
      </c>
      <c r="B343" s="136" t="s">
        <v>288</v>
      </c>
      <c r="C343" s="113"/>
      <c r="D343" s="124"/>
      <c r="E343" s="124"/>
      <c r="F343" s="110">
        <f aca="true" t="shared" si="143" ref="F343:N343">SUM(F344:F344)</f>
        <v>2193.4</v>
      </c>
      <c r="G343" s="110">
        <f t="shared" si="143"/>
        <v>2022.4</v>
      </c>
      <c r="H343" s="110">
        <f t="shared" si="143"/>
        <v>171</v>
      </c>
      <c r="I343" s="110">
        <f t="shared" si="143"/>
        <v>2410</v>
      </c>
      <c r="J343" s="110">
        <f t="shared" si="143"/>
        <v>125</v>
      </c>
      <c r="K343" s="110">
        <f t="shared" si="143"/>
        <v>2285</v>
      </c>
      <c r="L343" s="110">
        <f t="shared" si="143"/>
        <v>0</v>
      </c>
      <c r="M343" s="150">
        <f t="shared" si="143"/>
        <v>0</v>
      </c>
      <c r="N343" s="110">
        <f t="shared" si="143"/>
        <v>0</v>
      </c>
    </row>
    <row r="344" spans="1:14" s="104" customFormat="1" ht="126">
      <c r="A344" s="197" t="s">
        <v>289</v>
      </c>
      <c r="B344" s="139" t="s">
        <v>343</v>
      </c>
      <c r="C344" s="113" t="s">
        <v>940</v>
      </c>
      <c r="D344" s="113" t="s">
        <v>978</v>
      </c>
      <c r="E344" s="113" t="s">
        <v>780</v>
      </c>
      <c r="F344" s="110">
        <f>SUM(G344:H344)</f>
        <v>2193.4</v>
      </c>
      <c r="G344" s="117">
        <v>2022.4</v>
      </c>
      <c r="H344" s="117">
        <v>171</v>
      </c>
      <c r="I344" s="110">
        <f>SUM(J344:K344)</f>
        <v>2410</v>
      </c>
      <c r="J344" s="117">
        <v>125</v>
      </c>
      <c r="K344" s="117">
        <v>2285</v>
      </c>
      <c r="L344" s="110">
        <f>SUM(M344:N344)</f>
        <v>0</v>
      </c>
      <c r="M344" s="151"/>
      <c r="N344" s="117"/>
    </row>
    <row r="345" spans="1:14" s="119" customFormat="1" ht="94.5">
      <c r="A345" s="98" t="s">
        <v>118</v>
      </c>
      <c r="B345" s="198" t="s">
        <v>408</v>
      </c>
      <c r="C345" s="100"/>
      <c r="D345" s="100"/>
      <c r="E345" s="100"/>
      <c r="F345" s="103">
        <f>F346</f>
        <v>81.2</v>
      </c>
      <c r="G345" s="103">
        <f aca="true" t="shared" si="144" ref="G345:N347">G346</f>
        <v>81.2</v>
      </c>
      <c r="H345" s="103">
        <f t="shared" si="144"/>
        <v>0</v>
      </c>
      <c r="I345" s="103">
        <f t="shared" si="144"/>
        <v>0</v>
      </c>
      <c r="J345" s="103">
        <f t="shared" si="144"/>
        <v>0</v>
      </c>
      <c r="K345" s="103">
        <f t="shared" si="144"/>
        <v>0</v>
      </c>
      <c r="L345" s="103">
        <f t="shared" si="144"/>
        <v>0</v>
      </c>
      <c r="M345" s="103">
        <f t="shared" si="144"/>
        <v>0</v>
      </c>
      <c r="N345" s="103">
        <f t="shared" si="144"/>
        <v>0</v>
      </c>
    </row>
    <row r="346" spans="1:14" s="104" customFormat="1" ht="47.25">
      <c r="A346" s="111" t="s">
        <v>117</v>
      </c>
      <c r="B346" s="167" t="s">
        <v>114</v>
      </c>
      <c r="C346" s="113"/>
      <c r="D346" s="113"/>
      <c r="E346" s="113"/>
      <c r="F346" s="110">
        <f>F347</f>
        <v>81.2</v>
      </c>
      <c r="G346" s="110">
        <f t="shared" si="144"/>
        <v>81.2</v>
      </c>
      <c r="H346" s="110">
        <f t="shared" si="144"/>
        <v>0</v>
      </c>
      <c r="I346" s="110">
        <f t="shared" si="144"/>
        <v>0</v>
      </c>
      <c r="J346" s="110">
        <f t="shared" si="144"/>
        <v>0</v>
      </c>
      <c r="K346" s="110">
        <f t="shared" si="144"/>
        <v>0</v>
      </c>
      <c r="L346" s="110">
        <f t="shared" si="144"/>
        <v>0</v>
      </c>
      <c r="M346" s="110">
        <f t="shared" si="144"/>
        <v>0</v>
      </c>
      <c r="N346" s="110">
        <f t="shared" si="144"/>
        <v>0</v>
      </c>
    </row>
    <row r="347" spans="1:14" s="104" customFormat="1" ht="78.75">
      <c r="A347" s="118" t="s">
        <v>119</v>
      </c>
      <c r="B347" s="167" t="s">
        <v>409</v>
      </c>
      <c r="C347" s="113"/>
      <c r="D347" s="113"/>
      <c r="E347" s="113"/>
      <c r="F347" s="110">
        <f>F348</f>
        <v>81.2</v>
      </c>
      <c r="G347" s="110">
        <f t="shared" si="144"/>
        <v>81.2</v>
      </c>
      <c r="H347" s="110">
        <f t="shared" si="144"/>
        <v>0</v>
      </c>
      <c r="I347" s="110">
        <f t="shared" si="144"/>
        <v>0</v>
      </c>
      <c r="J347" s="110">
        <f t="shared" si="144"/>
        <v>0</v>
      </c>
      <c r="K347" s="110">
        <f t="shared" si="144"/>
        <v>0</v>
      </c>
      <c r="L347" s="110">
        <f t="shared" si="144"/>
        <v>0</v>
      </c>
      <c r="M347" s="110">
        <f t="shared" si="144"/>
        <v>0</v>
      </c>
      <c r="N347" s="110">
        <f t="shared" si="144"/>
        <v>0</v>
      </c>
    </row>
    <row r="348" spans="1:14" s="104" customFormat="1" ht="94.5">
      <c r="A348" s="118" t="s">
        <v>403</v>
      </c>
      <c r="B348" s="139" t="s">
        <v>116</v>
      </c>
      <c r="C348" s="113" t="s">
        <v>78</v>
      </c>
      <c r="D348" s="113" t="s">
        <v>978</v>
      </c>
      <c r="E348" s="113" t="s">
        <v>780</v>
      </c>
      <c r="F348" s="110">
        <f>SUM(G348:H348)</f>
        <v>81.2</v>
      </c>
      <c r="G348" s="117">
        <v>81.2</v>
      </c>
      <c r="H348" s="117"/>
      <c r="I348" s="110"/>
      <c r="J348" s="117"/>
      <c r="K348" s="117"/>
      <c r="L348" s="110"/>
      <c r="M348" s="151"/>
      <c r="N348" s="117"/>
    </row>
    <row r="349" spans="1:14" s="119" customFormat="1" ht="15.75">
      <c r="A349" s="90" t="s">
        <v>974</v>
      </c>
      <c r="B349" s="131" t="s">
        <v>526</v>
      </c>
      <c r="C349" s="105"/>
      <c r="D349" s="105"/>
      <c r="E349" s="105"/>
      <c r="F349" s="103">
        <f aca="true" t="shared" si="145" ref="F349:N349">F350</f>
        <v>115510.09999999999</v>
      </c>
      <c r="G349" s="103">
        <f t="shared" si="145"/>
        <v>19171.9</v>
      </c>
      <c r="H349" s="103">
        <f t="shared" si="145"/>
        <v>96338.2</v>
      </c>
      <c r="I349" s="103">
        <f t="shared" si="145"/>
        <v>91651.5</v>
      </c>
      <c r="J349" s="103">
        <f t="shared" si="145"/>
        <v>18829.9</v>
      </c>
      <c r="K349" s="103">
        <f t="shared" si="145"/>
        <v>72821.6</v>
      </c>
      <c r="L349" s="103">
        <f t="shared" si="145"/>
        <v>99081</v>
      </c>
      <c r="M349" s="177">
        <f t="shared" si="145"/>
        <v>18069</v>
      </c>
      <c r="N349" s="103">
        <f t="shared" si="145"/>
        <v>81012</v>
      </c>
    </row>
    <row r="350" spans="1:14" s="119" customFormat="1" ht="63">
      <c r="A350" s="90" t="s">
        <v>975</v>
      </c>
      <c r="B350" s="131" t="s">
        <v>494</v>
      </c>
      <c r="C350" s="105"/>
      <c r="D350" s="105"/>
      <c r="E350" s="105"/>
      <c r="F350" s="103">
        <f>SUM(F351:F382)</f>
        <v>115510.09999999999</v>
      </c>
      <c r="G350" s="103">
        <f aca="true" t="shared" si="146" ref="G350:N350">SUM(G351:G382)</f>
        <v>19171.9</v>
      </c>
      <c r="H350" s="103">
        <f t="shared" si="146"/>
        <v>96338.2</v>
      </c>
      <c r="I350" s="103">
        <f t="shared" si="146"/>
        <v>91651.5</v>
      </c>
      <c r="J350" s="103">
        <f t="shared" si="146"/>
        <v>18829.9</v>
      </c>
      <c r="K350" s="103">
        <f t="shared" si="146"/>
        <v>72821.6</v>
      </c>
      <c r="L350" s="103">
        <f t="shared" si="146"/>
        <v>99081</v>
      </c>
      <c r="M350" s="177">
        <f t="shared" si="146"/>
        <v>18069</v>
      </c>
      <c r="N350" s="103">
        <f t="shared" si="146"/>
        <v>81012</v>
      </c>
    </row>
    <row r="351" spans="1:14" s="104" customFormat="1" ht="157.5">
      <c r="A351" s="111" t="s">
        <v>698</v>
      </c>
      <c r="B351" s="102" t="s">
        <v>885</v>
      </c>
      <c r="C351" s="102" t="s">
        <v>938</v>
      </c>
      <c r="D351" s="108" t="s">
        <v>970</v>
      </c>
      <c r="E351" s="108" t="s">
        <v>979</v>
      </c>
      <c r="F351" s="110">
        <f>SUM(G351:H351)</f>
        <v>1544.5</v>
      </c>
      <c r="G351" s="117"/>
      <c r="H351" s="117">
        <v>1544.5</v>
      </c>
      <c r="I351" s="110">
        <f>SUM(J351:K351)</f>
        <v>1495</v>
      </c>
      <c r="J351" s="117"/>
      <c r="K351" s="117">
        <v>1495</v>
      </c>
      <c r="L351" s="110">
        <f>SUM(M351:N351)</f>
        <v>1552</v>
      </c>
      <c r="M351" s="151"/>
      <c r="N351" s="117">
        <v>1552</v>
      </c>
    </row>
    <row r="352" spans="1:14" s="104" customFormat="1" ht="141.75">
      <c r="A352" s="115" t="s">
        <v>699</v>
      </c>
      <c r="B352" s="102" t="s">
        <v>893</v>
      </c>
      <c r="C352" s="102">
        <v>100</v>
      </c>
      <c r="D352" s="108" t="s">
        <v>970</v>
      </c>
      <c r="E352" s="108" t="s">
        <v>780</v>
      </c>
      <c r="F352" s="110">
        <f aca="true" t="shared" si="147" ref="F352:F382">SUM(G352:H352)</f>
        <v>2937.7</v>
      </c>
      <c r="G352" s="117"/>
      <c r="H352" s="117">
        <v>2937.7</v>
      </c>
      <c r="I352" s="110">
        <f aca="true" t="shared" si="148" ref="I352:I366">SUM(J352:K352)</f>
        <v>3267</v>
      </c>
      <c r="J352" s="117"/>
      <c r="K352" s="117">
        <v>3267</v>
      </c>
      <c r="L352" s="110">
        <f>SUM(M352:N352)</f>
        <v>3389</v>
      </c>
      <c r="M352" s="151"/>
      <c r="N352" s="117">
        <v>3389</v>
      </c>
    </row>
    <row r="353" spans="1:14" s="104" customFormat="1" ht="78.75">
      <c r="A353" s="106" t="s">
        <v>385</v>
      </c>
      <c r="B353" s="102" t="s">
        <v>893</v>
      </c>
      <c r="C353" s="102">
        <v>200</v>
      </c>
      <c r="D353" s="108" t="s">
        <v>970</v>
      </c>
      <c r="E353" s="108" t="s">
        <v>780</v>
      </c>
      <c r="F353" s="110">
        <f t="shared" si="147"/>
        <v>133</v>
      </c>
      <c r="G353" s="117"/>
      <c r="H353" s="117">
        <v>133</v>
      </c>
      <c r="I353" s="110">
        <f t="shared" si="148"/>
        <v>4</v>
      </c>
      <c r="J353" s="117"/>
      <c r="K353" s="117">
        <v>4</v>
      </c>
      <c r="L353" s="110">
        <f>SUM(M353:N353)</f>
        <v>0</v>
      </c>
      <c r="M353" s="151"/>
      <c r="N353" s="117"/>
    </row>
    <row r="354" spans="1:14" s="104" customFormat="1" ht="63">
      <c r="A354" s="106" t="s">
        <v>160</v>
      </c>
      <c r="B354" s="102" t="s">
        <v>893</v>
      </c>
      <c r="C354" s="102" t="s">
        <v>671</v>
      </c>
      <c r="D354" s="108" t="s">
        <v>970</v>
      </c>
      <c r="E354" s="108" t="s">
        <v>780</v>
      </c>
      <c r="F354" s="110">
        <f t="shared" si="147"/>
        <v>0</v>
      </c>
      <c r="G354" s="117"/>
      <c r="H354" s="117">
        <v>0</v>
      </c>
      <c r="I354" s="110">
        <f t="shared" si="148"/>
        <v>0</v>
      </c>
      <c r="J354" s="117"/>
      <c r="K354" s="117"/>
      <c r="L354" s="110">
        <f aca="true" t="shared" si="149" ref="L354:L366">SUM(M354:N354)</f>
        <v>0</v>
      </c>
      <c r="M354" s="151"/>
      <c r="N354" s="117"/>
    </row>
    <row r="355" spans="1:14" s="104" customFormat="1" ht="47.25">
      <c r="A355" s="106" t="s">
        <v>161</v>
      </c>
      <c r="B355" s="102" t="s">
        <v>893</v>
      </c>
      <c r="C355" s="102" t="s">
        <v>655</v>
      </c>
      <c r="D355" s="108" t="s">
        <v>970</v>
      </c>
      <c r="E355" s="108" t="s">
        <v>780</v>
      </c>
      <c r="F355" s="110">
        <f t="shared" si="147"/>
        <v>2</v>
      </c>
      <c r="G355" s="117"/>
      <c r="H355" s="117">
        <v>2</v>
      </c>
      <c r="I355" s="110">
        <f t="shared" si="148"/>
        <v>0</v>
      </c>
      <c r="J355" s="117"/>
      <c r="K355" s="117"/>
      <c r="L355" s="110">
        <f t="shared" si="149"/>
        <v>0</v>
      </c>
      <c r="M355" s="151"/>
      <c r="N355" s="117"/>
    </row>
    <row r="356" spans="1:14" s="104" customFormat="1" ht="141.75">
      <c r="A356" s="115" t="s">
        <v>699</v>
      </c>
      <c r="B356" s="102" t="s">
        <v>893</v>
      </c>
      <c r="C356" s="102">
        <v>100</v>
      </c>
      <c r="D356" s="108" t="s">
        <v>970</v>
      </c>
      <c r="E356" s="108" t="s">
        <v>971</v>
      </c>
      <c r="F356" s="110">
        <f>SUM(G356:H356)</f>
        <v>47952.6</v>
      </c>
      <c r="G356" s="117"/>
      <c r="H356" s="117">
        <v>47952.6</v>
      </c>
      <c r="I356" s="110">
        <f>SUM(J356:K356)</f>
        <v>39659.5</v>
      </c>
      <c r="J356" s="117"/>
      <c r="K356" s="117">
        <v>39659.5</v>
      </c>
      <c r="L356" s="110">
        <f>SUM(M356:N356)</f>
        <v>50672</v>
      </c>
      <c r="M356" s="117"/>
      <c r="N356" s="117">
        <v>50672</v>
      </c>
    </row>
    <row r="357" spans="1:14" s="104" customFormat="1" ht="126">
      <c r="A357" s="106" t="s">
        <v>976</v>
      </c>
      <c r="B357" s="102" t="s">
        <v>893</v>
      </c>
      <c r="C357" s="102">
        <v>200</v>
      </c>
      <c r="D357" s="108" t="s">
        <v>970</v>
      </c>
      <c r="E357" s="108" t="s">
        <v>971</v>
      </c>
      <c r="F357" s="110">
        <f>SUM(G357:H357)</f>
        <v>7015</v>
      </c>
      <c r="G357" s="117"/>
      <c r="H357" s="117">
        <v>7015</v>
      </c>
      <c r="I357" s="110">
        <f>SUM(J357:K357)</f>
        <v>2602.5</v>
      </c>
      <c r="J357" s="117"/>
      <c r="K357" s="117">
        <v>2602.5</v>
      </c>
      <c r="L357" s="110">
        <f>SUM(M357:N357)</f>
        <v>1418</v>
      </c>
      <c r="M357" s="117"/>
      <c r="N357" s="117">
        <v>1418</v>
      </c>
    </row>
    <row r="358" spans="1:14" s="104" customFormat="1" ht="110.25">
      <c r="A358" s="106" t="s">
        <v>739</v>
      </c>
      <c r="B358" s="102" t="s">
        <v>893</v>
      </c>
      <c r="C358" s="102" t="s">
        <v>671</v>
      </c>
      <c r="D358" s="108" t="s">
        <v>970</v>
      </c>
      <c r="E358" s="108" t="s">
        <v>971</v>
      </c>
      <c r="F358" s="110">
        <f>SUM(G358:H358)</f>
        <v>47.3</v>
      </c>
      <c r="G358" s="117"/>
      <c r="H358" s="117">
        <v>47.3</v>
      </c>
      <c r="I358" s="110">
        <f>SUM(J358:K358)</f>
        <v>0</v>
      </c>
      <c r="J358" s="117"/>
      <c r="K358" s="117"/>
      <c r="L358" s="110">
        <f>SUM(M358:N358)</f>
        <v>0</v>
      </c>
      <c r="M358" s="117"/>
      <c r="N358" s="117">
        <v>0</v>
      </c>
    </row>
    <row r="359" spans="1:14" s="104" customFormat="1" ht="47.25">
      <c r="A359" s="106" t="s">
        <v>386</v>
      </c>
      <c r="B359" s="102" t="s">
        <v>893</v>
      </c>
      <c r="C359" s="102">
        <v>800</v>
      </c>
      <c r="D359" s="108" t="s">
        <v>970</v>
      </c>
      <c r="E359" s="108" t="s">
        <v>971</v>
      </c>
      <c r="F359" s="110">
        <f>SUM(G359:H359)</f>
        <v>420</v>
      </c>
      <c r="G359" s="117"/>
      <c r="H359" s="117">
        <v>420</v>
      </c>
      <c r="I359" s="110">
        <f>SUM(J359:K359)</f>
        <v>302</v>
      </c>
      <c r="J359" s="117"/>
      <c r="K359" s="117">
        <v>302</v>
      </c>
      <c r="L359" s="110">
        <f>SUM(M359:N359)</f>
        <v>289</v>
      </c>
      <c r="M359" s="117"/>
      <c r="N359" s="117">
        <v>289</v>
      </c>
    </row>
    <row r="360" spans="1:14" s="104" customFormat="1" ht="141.75">
      <c r="A360" s="115" t="s">
        <v>426</v>
      </c>
      <c r="B360" s="102" t="s">
        <v>893</v>
      </c>
      <c r="C360" s="102">
        <v>100</v>
      </c>
      <c r="D360" s="108" t="s">
        <v>970</v>
      </c>
      <c r="E360" s="108" t="s">
        <v>1021</v>
      </c>
      <c r="F360" s="110">
        <f t="shared" si="147"/>
        <v>111.2</v>
      </c>
      <c r="G360" s="117"/>
      <c r="H360" s="117">
        <v>111.2</v>
      </c>
      <c r="I360" s="110">
        <f t="shared" si="148"/>
        <v>0</v>
      </c>
      <c r="J360" s="117"/>
      <c r="K360" s="117"/>
      <c r="L360" s="110">
        <f t="shared" si="149"/>
        <v>0</v>
      </c>
      <c r="M360" s="151"/>
      <c r="N360" s="117"/>
    </row>
    <row r="361" spans="1:14" s="104" customFormat="1" ht="78.75">
      <c r="A361" s="106" t="s">
        <v>387</v>
      </c>
      <c r="B361" s="102" t="s">
        <v>893</v>
      </c>
      <c r="C361" s="102">
        <v>200</v>
      </c>
      <c r="D361" s="108" t="s">
        <v>970</v>
      </c>
      <c r="E361" s="108" t="s">
        <v>1021</v>
      </c>
      <c r="F361" s="110">
        <f t="shared" si="147"/>
        <v>121.9</v>
      </c>
      <c r="G361" s="117"/>
      <c r="H361" s="117">
        <v>121.9</v>
      </c>
      <c r="I361" s="110">
        <f t="shared" si="148"/>
        <v>0</v>
      </c>
      <c r="J361" s="117"/>
      <c r="K361" s="117"/>
      <c r="L361" s="110">
        <f t="shared" si="149"/>
        <v>0</v>
      </c>
      <c r="M361" s="151"/>
      <c r="N361" s="117"/>
    </row>
    <row r="362" spans="1:14" s="104" customFormat="1" ht="63">
      <c r="A362" s="106" t="s">
        <v>828</v>
      </c>
      <c r="B362" s="102" t="s">
        <v>893</v>
      </c>
      <c r="C362" s="102" t="s">
        <v>671</v>
      </c>
      <c r="D362" s="108" t="s">
        <v>970</v>
      </c>
      <c r="E362" s="108" t="s">
        <v>1021</v>
      </c>
      <c r="F362" s="110">
        <f t="shared" si="147"/>
        <v>8</v>
      </c>
      <c r="G362" s="117"/>
      <c r="H362" s="117">
        <v>8</v>
      </c>
      <c r="I362" s="110">
        <f t="shared" si="148"/>
        <v>0</v>
      </c>
      <c r="J362" s="117"/>
      <c r="K362" s="117"/>
      <c r="L362" s="110">
        <f t="shared" si="149"/>
        <v>0</v>
      </c>
      <c r="M362" s="151"/>
      <c r="N362" s="117"/>
    </row>
    <row r="363" spans="1:14" s="104" customFormat="1" ht="94.5">
      <c r="A363" s="106" t="s">
        <v>62</v>
      </c>
      <c r="B363" s="102" t="s">
        <v>163</v>
      </c>
      <c r="C363" s="102" t="s">
        <v>671</v>
      </c>
      <c r="D363" s="108" t="s">
        <v>970</v>
      </c>
      <c r="E363" s="108" t="s">
        <v>1021</v>
      </c>
      <c r="F363" s="110">
        <f>SUM(G363:H363)</f>
        <v>4</v>
      </c>
      <c r="G363" s="117"/>
      <c r="H363" s="117">
        <v>4</v>
      </c>
      <c r="I363" s="110">
        <f>SUM(J363:K363)</f>
        <v>0</v>
      </c>
      <c r="J363" s="117"/>
      <c r="K363" s="117"/>
      <c r="L363" s="110">
        <f>SUM(M363:N363)</f>
        <v>0</v>
      </c>
      <c r="M363" s="151"/>
      <c r="N363" s="117"/>
    </row>
    <row r="364" spans="1:14" s="104" customFormat="1" ht="94.5">
      <c r="A364" s="111" t="s">
        <v>697</v>
      </c>
      <c r="B364" s="102" t="s">
        <v>607</v>
      </c>
      <c r="C364" s="102">
        <v>100</v>
      </c>
      <c r="D364" s="108" t="s">
        <v>970</v>
      </c>
      <c r="E364" s="108" t="s">
        <v>1021</v>
      </c>
      <c r="F364" s="110">
        <f t="shared" si="147"/>
        <v>789.2</v>
      </c>
      <c r="G364" s="117"/>
      <c r="H364" s="117">
        <v>789.2</v>
      </c>
      <c r="I364" s="110">
        <f t="shared" si="148"/>
        <v>1051</v>
      </c>
      <c r="J364" s="117"/>
      <c r="K364" s="117">
        <v>1051</v>
      </c>
      <c r="L364" s="110">
        <f t="shared" si="149"/>
        <v>1091</v>
      </c>
      <c r="M364" s="151"/>
      <c r="N364" s="117">
        <v>1091</v>
      </c>
    </row>
    <row r="365" spans="1:14" s="104" customFormat="1" ht="94.5">
      <c r="A365" s="106" t="s">
        <v>162</v>
      </c>
      <c r="B365" s="102" t="s">
        <v>163</v>
      </c>
      <c r="C365" s="102" t="s">
        <v>940</v>
      </c>
      <c r="D365" s="108" t="s">
        <v>970</v>
      </c>
      <c r="E365" s="108" t="s">
        <v>1021</v>
      </c>
      <c r="F365" s="110">
        <f t="shared" si="147"/>
        <v>12</v>
      </c>
      <c r="G365" s="117"/>
      <c r="H365" s="117">
        <v>12</v>
      </c>
      <c r="I365" s="110"/>
      <c r="J365" s="117"/>
      <c r="K365" s="117"/>
      <c r="L365" s="110"/>
      <c r="M365" s="151"/>
      <c r="N365" s="117"/>
    </row>
    <row r="366" spans="1:14" s="104" customFormat="1" ht="173.25">
      <c r="A366" s="115" t="s">
        <v>636</v>
      </c>
      <c r="B366" s="102" t="s">
        <v>741</v>
      </c>
      <c r="C366" s="102" t="s">
        <v>938</v>
      </c>
      <c r="D366" s="102" t="s">
        <v>971</v>
      </c>
      <c r="E366" s="102" t="s">
        <v>80</v>
      </c>
      <c r="F366" s="110">
        <f t="shared" si="147"/>
        <v>10077</v>
      </c>
      <c r="G366" s="117"/>
      <c r="H366" s="117">
        <v>10077</v>
      </c>
      <c r="I366" s="110">
        <f t="shared" si="148"/>
        <v>15099</v>
      </c>
      <c r="J366" s="117"/>
      <c r="K366" s="117">
        <v>15099</v>
      </c>
      <c r="L366" s="110">
        <f t="shared" si="149"/>
        <v>15718</v>
      </c>
      <c r="M366" s="151"/>
      <c r="N366" s="117">
        <v>15718</v>
      </c>
    </row>
    <row r="367" spans="1:14" s="104" customFormat="1" ht="94.5">
      <c r="A367" s="115" t="s">
        <v>108</v>
      </c>
      <c r="B367" s="102" t="s">
        <v>741</v>
      </c>
      <c r="C367" s="102" t="s">
        <v>940</v>
      </c>
      <c r="D367" s="102" t="s">
        <v>971</v>
      </c>
      <c r="E367" s="102" t="s">
        <v>80</v>
      </c>
      <c r="F367" s="110">
        <f>SUM(G367:H367)</f>
        <v>3482.2</v>
      </c>
      <c r="G367" s="117"/>
      <c r="H367" s="117">
        <v>3482.2</v>
      </c>
      <c r="I367" s="110">
        <f aca="true" t="shared" si="150" ref="I367:I375">SUM(J367:K367)</f>
        <v>50</v>
      </c>
      <c r="J367" s="117"/>
      <c r="K367" s="117">
        <v>50</v>
      </c>
      <c r="L367" s="110">
        <f aca="true" t="shared" si="151" ref="L367:L375">SUM(M367:N367)</f>
        <v>0</v>
      </c>
      <c r="M367" s="151"/>
      <c r="N367" s="117"/>
    </row>
    <row r="368" spans="1:14" s="104" customFormat="1" ht="78.75">
      <c r="A368" s="115" t="s">
        <v>700</v>
      </c>
      <c r="B368" s="102" t="s">
        <v>741</v>
      </c>
      <c r="C368" s="102" t="s">
        <v>655</v>
      </c>
      <c r="D368" s="102" t="s">
        <v>971</v>
      </c>
      <c r="E368" s="102" t="s">
        <v>80</v>
      </c>
      <c r="F368" s="110">
        <f>SUM(G368:H368)</f>
        <v>7.3</v>
      </c>
      <c r="G368" s="117"/>
      <c r="H368" s="117">
        <v>7.3</v>
      </c>
      <c r="I368" s="110"/>
      <c r="J368" s="117"/>
      <c r="K368" s="117"/>
      <c r="L368" s="110"/>
      <c r="M368" s="151"/>
      <c r="N368" s="117"/>
    </row>
    <row r="369" spans="1:14" s="104" customFormat="1" ht="31.5">
      <c r="A369" s="111" t="s">
        <v>929</v>
      </c>
      <c r="B369" s="102" t="s">
        <v>905</v>
      </c>
      <c r="C369" s="102">
        <v>800</v>
      </c>
      <c r="D369" s="108" t="s">
        <v>970</v>
      </c>
      <c r="E369" s="102">
        <v>11</v>
      </c>
      <c r="F369" s="110">
        <f t="shared" si="147"/>
        <v>702</v>
      </c>
      <c r="G369" s="117"/>
      <c r="H369" s="117">
        <v>702</v>
      </c>
      <c r="I369" s="110">
        <f t="shared" si="150"/>
        <v>1000</v>
      </c>
      <c r="J369" s="117"/>
      <c r="K369" s="117">
        <v>1000</v>
      </c>
      <c r="L369" s="110">
        <f t="shared" si="151"/>
        <v>1000</v>
      </c>
      <c r="M369" s="151"/>
      <c r="N369" s="117">
        <v>1000</v>
      </c>
    </row>
    <row r="370" spans="1:14" s="104" customFormat="1" ht="78.75">
      <c r="A370" s="118" t="s">
        <v>966</v>
      </c>
      <c r="B370" s="102" t="s">
        <v>135</v>
      </c>
      <c r="C370" s="102" t="s">
        <v>940</v>
      </c>
      <c r="D370" s="102" t="s">
        <v>970</v>
      </c>
      <c r="E370" s="102" t="s">
        <v>147</v>
      </c>
      <c r="F370" s="110">
        <f t="shared" si="147"/>
        <v>0</v>
      </c>
      <c r="G370" s="117"/>
      <c r="H370" s="117"/>
      <c r="I370" s="110">
        <f t="shared" si="150"/>
        <v>2318.1</v>
      </c>
      <c r="J370" s="117"/>
      <c r="K370" s="117">
        <v>2318.1</v>
      </c>
      <c r="L370" s="110">
        <f t="shared" si="151"/>
        <v>0</v>
      </c>
      <c r="M370" s="151"/>
      <c r="N370" s="117"/>
    </row>
    <row r="371" spans="1:14" s="104" customFormat="1" ht="47.25">
      <c r="A371" s="138" t="s">
        <v>499</v>
      </c>
      <c r="B371" s="159" t="s">
        <v>67</v>
      </c>
      <c r="C371" s="126">
        <v>600</v>
      </c>
      <c r="D371" s="113" t="s">
        <v>80</v>
      </c>
      <c r="E371" s="113" t="s">
        <v>979</v>
      </c>
      <c r="F371" s="110">
        <f>SUM(G371:H371)</f>
        <v>494</v>
      </c>
      <c r="G371" s="117"/>
      <c r="H371" s="117">
        <v>494</v>
      </c>
      <c r="I371" s="110">
        <f t="shared" si="150"/>
        <v>494</v>
      </c>
      <c r="J371" s="117"/>
      <c r="K371" s="117">
        <v>494</v>
      </c>
      <c r="L371" s="110">
        <f t="shared" si="151"/>
        <v>0</v>
      </c>
      <c r="M371" s="151"/>
      <c r="N371" s="117"/>
    </row>
    <row r="372" spans="1:14" s="104" customFormat="1" ht="78.75">
      <c r="A372" s="115" t="s">
        <v>966</v>
      </c>
      <c r="B372" s="102" t="s">
        <v>135</v>
      </c>
      <c r="C372" s="126">
        <v>200</v>
      </c>
      <c r="D372" s="113" t="s">
        <v>971</v>
      </c>
      <c r="E372" s="113" t="s">
        <v>80</v>
      </c>
      <c r="F372" s="110">
        <f>SUM(G372:H372)</f>
        <v>438.7</v>
      </c>
      <c r="G372" s="117"/>
      <c r="H372" s="117">
        <v>438.7</v>
      </c>
      <c r="I372" s="110">
        <f>SUM(J372:K372)</f>
        <v>0</v>
      </c>
      <c r="J372" s="117"/>
      <c r="K372" s="117"/>
      <c r="L372" s="110">
        <f>SUM(M372:N372)</f>
        <v>0</v>
      </c>
      <c r="M372" s="151"/>
      <c r="N372" s="117"/>
    </row>
    <row r="373" spans="1:14" s="104" customFormat="1" ht="63">
      <c r="A373" s="111" t="s">
        <v>549</v>
      </c>
      <c r="B373" s="116" t="s">
        <v>906</v>
      </c>
      <c r="C373" s="126">
        <v>500</v>
      </c>
      <c r="D373" s="124" t="s">
        <v>979</v>
      </c>
      <c r="E373" s="124" t="s">
        <v>780</v>
      </c>
      <c r="F373" s="110">
        <f t="shared" si="147"/>
        <v>754</v>
      </c>
      <c r="G373" s="117">
        <v>754</v>
      </c>
      <c r="H373" s="117"/>
      <c r="I373" s="110">
        <f t="shared" si="150"/>
        <v>744</v>
      </c>
      <c r="J373" s="117">
        <v>744</v>
      </c>
      <c r="K373" s="117"/>
      <c r="L373" s="110">
        <f t="shared" si="151"/>
        <v>770</v>
      </c>
      <c r="M373" s="151">
        <v>770</v>
      </c>
      <c r="N373" s="117"/>
    </row>
    <row r="374" spans="1:14" s="104" customFormat="1" ht="126">
      <c r="A374" s="118" t="s">
        <v>803</v>
      </c>
      <c r="B374" s="116" t="s">
        <v>709</v>
      </c>
      <c r="C374" s="126">
        <v>200</v>
      </c>
      <c r="D374" s="124" t="s">
        <v>970</v>
      </c>
      <c r="E374" s="124" t="s">
        <v>978</v>
      </c>
      <c r="F374" s="110">
        <f t="shared" si="147"/>
        <v>11.9</v>
      </c>
      <c r="G374" s="117">
        <v>11.9</v>
      </c>
      <c r="H374" s="117"/>
      <c r="I374" s="110">
        <f t="shared" si="150"/>
        <v>12.4</v>
      </c>
      <c r="J374" s="117">
        <v>12.4</v>
      </c>
      <c r="K374" s="117"/>
      <c r="L374" s="110">
        <f t="shared" si="151"/>
        <v>13</v>
      </c>
      <c r="M374" s="151">
        <v>13</v>
      </c>
      <c r="N374" s="117"/>
    </row>
    <row r="375" spans="1:14" s="104" customFormat="1" ht="94.5">
      <c r="A375" s="115" t="s">
        <v>548</v>
      </c>
      <c r="B375" s="116" t="s">
        <v>99</v>
      </c>
      <c r="C375" s="102" t="s">
        <v>78</v>
      </c>
      <c r="D375" s="102" t="s">
        <v>856</v>
      </c>
      <c r="E375" s="108" t="s">
        <v>970</v>
      </c>
      <c r="F375" s="110">
        <f t="shared" si="147"/>
        <v>17286</v>
      </c>
      <c r="G375" s="117">
        <v>17286</v>
      </c>
      <c r="H375" s="117"/>
      <c r="I375" s="110">
        <f t="shared" si="150"/>
        <v>17286</v>
      </c>
      <c r="J375" s="117">
        <v>17286</v>
      </c>
      <c r="K375" s="117"/>
      <c r="L375" s="110">
        <f t="shared" si="151"/>
        <v>17286</v>
      </c>
      <c r="M375" s="151">
        <v>17286</v>
      </c>
      <c r="N375" s="117"/>
    </row>
    <row r="376" spans="1:14" s="104" customFormat="1" ht="78.75">
      <c r="A376" s="111" t="s">
        <v>547</v>
      </c>
      <c r="B376" s="116" t="s">
        <v>100</v>
      </c>
      <c r="C376" s="102" t="s">
        <v>78</v>
      </c>
      <c r="D376" s="102" t="s">
        <v>856</v>
      </c>
      <c r="E376" s="108" t="s">
        <v>970</v>
      </c>
      <c r="F376" s="110">
        <f t="shared" si="147"/>
        <v>19592.3</v>
      </c>
      <c r="G376" s="110"/>
      <c r="H376" s="110">
        <v>19592.3</v>
      </c>
      <c r="I376" s="110">
        <f>SUM(J376:K376)</f>
        <v>5438</v>
      </c>
      <c r="J376" s="110"/>
      <c r="K376" s="110">
        <v>5438</v>
      </c>
      <c r="L376" s="110">
        <f>SUM(M376:N376)</f>
        <v>5883</v>
      </c>
      <c r="M376" s="150"/>
      <c r="N376" s="110">
        <v>5883</v>
      </c>
    </row>
    <row r="377" spans="1:14" s="104" customFormat="1" ht="78.75">
      <c r="A377" s="118" t="s">
        <v>348</v>
      </c>
      <c r="B377" s="116" t="s">
        <v>346</v>
      </c>
      <c r="C377" s="102" t="s">
        <v>940</v>
      </c>
      <c r="D377" s="102" t="s">
        <v>978</v>
      </c>
      <c r="E377" s="108" t="s">
        <v>979</v>
      </c>
      <c r="F377" s="110">
        <f t="shared" si="147"/>
        <v>333.3</v>
      </c>
      <c r="G377" s="110"/>
      <c r="H377" s="110">
        <v>333.3</v>
      </c>
      <c r="I377" s="110"/>
      <c r="J377" s="110"/>
      <c r="K377" s="110"/>
      <c r="L377" s="110"/>
      <c r="M377" s="150"/>
      <c r="N377" s="110"/>
    </row>
    <row r="378" spans="1:14" s="104" customFormat="1" ht="110.25">
      <c r="A378" s="115" t="s">
        <v>139</v>
      </c>
      <c r="B378" s="116" t="s">
        <v>407</v>
      </c>
      <c r="C378" s="102" t="s">
        <v>940</v>
      </c>
      <c r="D378" s="102" t="s">
        <v>971</v>
      </c>
      <c r="E378" s="102" t="s">
        <v>80</v>
      </c>
      <c r="F378" s="110">
        <f t="shared" si="147"/>
        <v>0</v>
      </c>
      <c r="G378" s="110"/>
      <c r="H378" s="110"/>
      <c r="I378" s="110">
        <f>SUM(J378:K378)</f>
        <v>787.5</v>
      </c>
      <c r="J378" s="110">
        <v>787.5</v>
      </c>
      <c r="K378" s="110"/>
      <c r="L378" s="110">
        <f>SUM(M378:N378)</f>
        <v>0</v>
      </c>
      <c r="M378" s="150"/>
      <c r="N378" s="110"/>
    </row>
    <row r="379" spans="1:14" s="104" customFormat="1" ht="110.25">
      <c r="A379" s="115" t="s">
        <v>422</v>
      </c>
      <c r="B379" s="116" t="s">
        <v>141</v>
      </c>
      <c r="C379" s="102" t="s">
        <v>940</v>
      </c>
      <c r="D379" s="102" t="s">
        <v>971</v>
      </c>
      <c r="E379" s="102" t="s">
        <v>80</v>
      </c>
      <c r="F379" s="110">
        <f t="shared" si="147"/>
        <v>15</v>
      </c>
      <c r="G379" s="110"/>
      <c r="H379" s="110">
        <v>15</v>
      </c>
      <c r="I379" s="110">
        <f>SUM(J379:K379)</f>
        <v>41.5</v>
      </c>
      <c r="J379" s="110"/>
      <c r="K379" s="110">
        <v>41.5</v>
      </c>
      <c r="L379" s="110">
        <f>SUM(M379:N379)</f>
        <v>0</v>
      </c>
      <c r="M379" s="150"/>
      <c r="N379" s="110"/>
    </row>
    <row r="380" spans="1:14" s="104" customFormat="1" ht="94.5">
      <c r="A380" s="115" t="s">
        <v>150</v>
      </c>
      <c r="B380" s="116" t="s">
        <v>141</v>
      </c>
      <c r="C380" s="102" t="s">
        <v>78</v>
      </c>
      <c r="D380" s="102" t="s">
        <v>971</v>
      </c>
      <c r="E380" s="102" t="s">
        <v>80</v>
      </c>
      <c r="F380" s="110">
        <f t="shared" si="147"/>
        <v>98</v>
      </c>
      <c r="G380" s="110"/>
      <c r="H380" s="110">
        <v>98</v>
      </c>
      <c r="I380" s="110">
        <f>SUM(J380:K380)</f>
        <v>0</v>
      </c>
      <c r="J380" s="110"/>
      <c r="K380" s="110"/>
      <c r="L380" s="110">
        <f>SUM(M380:N380)</f>
        <v>0</v>
      </c>
      <c r="M380" s="150"/>
      <c r="N380" s="110"/>
    </row>
    <row r="381" spans="1:14" s="104" customFormat="1" ht="94.5">
      <c r="A381" s="106" t="s">
        <v>384</v>
      </c>
      <c r="B381" s="116" t="s">
        <v>379</v>
      </c>
      <c r="C381" s="102" t="s">
        <v>78</v>
      </c>
      <c r="D381" s="102" t="s">
        <v>978</v>
      </c>
      <c r="E381" s="102" t="s">
        <v>780</v>
      </c>
      <c r="F381" s="110">
        <f t="shared" si="147"/>
        <v>700</v>
      </c>
      <c r="G381" s="110">
        <v>700</v>
      </c>
      <c r="H381" s="110"/>
      <c r="I381" s="110"/>
      <c r="J381" s="110"/>
      <c r="K381" s="110"/>
      <c r="L381" s="110"/>
      <c r="M381" s="150"/>
      <c r="N381" s="110"/>
    </row>
    <row r="382" spans="1:14" s="104" customFormat="1" ht="126">
      <c r="A382" s="196" t="s">
        <v>725</v>
      </c>
      <c r="B382" s="116" t="s">
        <v>726</v>
      </c>
      <c r="C382" s="102" t="s">
        <v>78</v>
      </c>
      <c r="D382" s="102" t="s">
        <v>978</v>
      </c>
      <c r="E382" s="102" t="s">
        <v>780</v>
      </c>
      <c r="F382" s="110">
        <f t="shared" si="147"/>
        <v>420</v>
      </c>
      <c r="G382" s="110">
        <v>420</v>
      </c>
      <c r="H382" s="110"/>
      <c r="I382" s="110">
        <f>SUM(J382:K382)</f>
        <v>0</v>
      </c>
      <c r="J382" s="110"/>
      <c r="K382" s="110"/>
      <c r="L382" s="110">
        <f>SUM(M382:N382)</f>
        <v>0</v>
      </c>
      <c r="M382" s="151"/>
      <c r="N382" s="117"/>
    </row>
    <row r="383" spans="1:14" s="119" customFormat="1" ht="15.75">
      <c r="A383" s="156" t="s">
        <v>917</v>
      </c>
      <c r="B383" s="146"/>
      <c r="C383" s="146"/>
      <c r="D383" s="146"/>
      <c r="E383" s="146"/>
      <c r="F383" s="145">
        <f aca="true" t="shared" si="152" ref="F383:N383">SUM(F11,F32,F84,F189,F245,F268,F282,F302,F315,F325,F334,F338,F345,F349)</f>
        <v>853533.6</v>
      </c>
      <c r="G383" s="145">
        <f t="shared" si="152"/>
        <v>441633.1000000001</v>
      </c>
      <c r="H383" s="145">
        <f t="shared" si="152"/>
        <v>411900.5</v>
      </c>
      <c r="I383" s="145">
        <f t="shared" si="152"/>
        <v>1033869.1999999998</v>
      </c>
      <c r="J383" s="145">
        <f t="shared" si="152"/>
        <v>670690.7000000001</v>
      </c>
      <c r="K383" s="145">
        <f t="shared" si="152"/>
        <v>363178.5</v>
      </c>
      <c r="L383" s="145">
        <f t="shared" si="152"/>
        <v>816941.2999999999</v>
      </c>
      <c r="M383" s="145">
        <f t="shared" si="152"/>
        <v>473122.30000000005</v>
      </c>
      <c r="N383" s="145">
        <f t="shared" si="152"/>
        <v>343819</v>
      </c>
    </row>
    <row r="386" spans="7:14" ht="15.75">
      <c r="G386" s="34"/>
      <c r="H386" s="34"/>
      <c r="J386" s="34"/>
      <c r="K386" s="34"/>
      <c r="M386" s="34"/>
      <c r="N386" s="34"/>
    </row>
  </sheetData>
  <sheetProtection/>
  <mergeCells count="19">
    <mergeCell ref="C9:C10"/>
    <mergeCell ref="D9:D10"/>
    <mergeCell ref="E9:E10"/>
    <mergeCell ref="F9:F10"/>
    <mergeCell ref="G9:G10"/>
    <mergeCell ref="A1:L1"/>
    <mergeCell ref="A2:L2"/>
    <mergeCell ref="A3:L3"/>
    <mergeCell ref="A4:L4"/>
    <mergeCell ref="H9:H10"/>
    <mergeCell ref="M9:M10"/>
    <mergeCell ref="N9:N10"/>
    <mergeCell ref="I9:I10"/>
    <mergeCell ref="J9:J10"/>
    <mergeCell ref="A6:L6"/>
    <mergeCell ref="K9:K10"/>
    <mergeCell ref="L9:L10"/>
    <mergeCell ref="A9:A10"/>
    <mergeCell ref="B9:B10"/>
  </mergeCells>
  <printOptions/>
  <pageMargins left="0.5905511811023623" right="0" top="0.3937007874015748" bottom="0.1968503937007874" header="0" footer="0"/>
  <pageSetup firstPageNumber="145" useFirstPageNumber="1" horizontalDpi="600" verticalDpi="600" orientation="portrait" paperSize="9" scale="95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66"/>
  </sheetPr>
  <dimension ref="A1:I28"/>
  <sheetViews>
    <sheetView zoomScalePageLayoutView="0" workbookViewId="0" topLeftCell="A1">
      <selection activeCell="A4" sqref="A4:F4"/>
    </sheetView>
  </sheetViews>
  <sheetFormatPr defaultColWidth="9.00390625" defaultRowHeight="12.75"/>
  <cols>
    <col min="1" max="1" width="43.875" style="10" customWidth="1"/>
    <col min="2" max="2" width="5.875" style="10" customWidth="1"/>
    <col min="3" max="3" width="6.00390625" style="36" customWidth="1"/>
    <col min="4" max="4" width="11.75390625" style="36" customWidth="1"/>
    <col min="5" max="5" width="11.375" style="10" customWidth="1"/>
    <col min="6" max="6" width="10.625" style="10" customWidth="1"/>
    <col min="7" max="16384" width="9.125" style="10" customWidth="1"/>
  </cols>
  <sheetData>
    <row r="1" spans="1:6" s="1" customFormat="1" ht="18.75">
      <c r="A1" s="245" t="s">
        <v>721</v>
      </c>
      <c r="B1" s="245"/>
      <c r="C1" s="245"/>
      <c r="D1" s="245"/>
      <c r="E1" s="245"/>
      <c r="F1" s="245"/>
    </row>
    <row r="2" spans="1:6" s="1" customFormat="1" ht="18.75">
      <c r="A2" s="245" t="s">
        <v>907</v>
      </c>
      <c r="B2" s="245"/>
      <c r="C2" s="245"/>
      <c r="D2" s="245"/>
      <c r="E2" s="245"/>
      <c r="F2" s="245"/>
    </row>
    <row r="3" spans="1:6" s="1" customFormat="1" ht="18.75">
      <c r="A3" s="245" t="s">
        <v>908</v>
      </c>
      <c r="B3" s="245"/>
      <c r="C3" s="245"/>
      <c r="D3" s="245"/>
      <c r="E3" s="245"/>
      <c r="F3" s="245"/>
    </row>
    <row r="4" spans="1:6" s="1" customFormat="1" ht="18.75">
      <c r="A4" s="245" t="s">
        <v>1030</v>
      </c>
      <c r="B4" s="245"/>
      <c r="C4" s="245"/>
      <c r="D4" s="245"/>
      <c r="E4" s="245"/>
      <c r="F4" s="245"/>
    </row>
    <row r="5" spans="1:4" s="1" customFormat="1" ht="18.75">
      <c r="A5" s="2"/>
      <c r="B5" s="3"/>
      <c r="C5" s="24"/>
      <c r="D5" s="49"/>
    </row>
    <row r="6" spans="1:9" s="1" customFormat="1" ht="101.25" customHeight="1">
      <c r="A6" s="237" t="s">
        <v>722</v>
      </c>
      <c r="B6" s="237"/>
      <c r="C6" s="237"/>
      <c r="D6" s="237"/>
      <c r="E6" s="237"/>
      <c r="F6" s="237"/>
      <c r="H6" s="22"/>
      <c r="I6" s="22"/>
    </row>
    <row r="7" spans="1:4" s="1" customFormat="1" ht="10.5" customHeight="1">
      <c r="A7" s="5"/>
      <c r="B7" s="4"/>
      <c r="C7" s="48"/>
      <c r="D7" s="22"/>
    </row>
    <row r="8" spans="1:6" s="8" customFormat="1" ht="15.75">
      <c r="A8" s="6"/>
      <c r="B8" s="7"/>
      <c r="C8" s="30"/>
      <c r="D8" s="255" t="s">
        <v>910</v>
      </c>
      <c r="E8" s="255"/>
      <c r="F8" s="255"/>
    </row>
    <row r="9" spans="1:6" s="8" customFormat="1" ht="15.75" customHeight="1">
      <c r="A9" s="249" t="s">
        <v>911</v>
      </c>
      <c r="B9" s="250" t="s">
        <v>913</v>
      </c>
      <c r="C9" s="254" t="s">
        <v>63</v>
      </c>
      <c r="D9" s="251" t="s">
        <v>398</v>
      </c>
      <c r="E9" s="246" t="s">
        <v>399</v>
      </c>
      <c r="F9" s="246" t="s">
        <v>127</v>
      </c>
    </row>
    <row r="10" spans="1:6" ht="12.75" customHeight="1">
      <c r="A10" s="249"/>
      <c r="B10" s="250"/>
      <c r="C10" s="254"/>
      <c r="D10" s="252"/>
      <c r="E10" s="247"/>
      <c r="F10" s="247"/>
    </row>
    <row r="11" spans="1:6" ht="10.5" customHeight="1">
      <c r="A11" s="249"/>
      <c r="B11" s="250"/>
      <c r="C11" s="254"/>
      <c r="D11" s="253"/>
      <c r="E11" s="248"/>
      <c r="F11" s="248"/>
    </row>
    <row r="12" spans="1:6" s="15" customFormat="1" ht="15.75">
      <c r="A12" s="11" t="s">
        <v>977</v>
      </c>
      <c r="B12" s="14"/>
      <c r="C12" s="91"/>
      <c r="D12" s="96">
        <f>SUM(D25,D18,D22,D13,D27)</f>
        <v>91100</v>
      </c>
      <c r="E12" s="199">
        <f>SUM(E25,E18,E22,E16,E13,E27)</f>
        <v>150122.9</v>
      </c>
      <c r="F12" s="199">
        <f>SUM(F25,F18,F22,F13,F27)</f>
        <v>45513</v>
      </c>
    </row>
    <row r="13" spans="1:6" s="15" customFormat="1" ht="15.75">
      <c r="A13" s="11" t="s">
        <v>81</v>
      </c>
      <c r="B13" s="16" t="s">
        <v>978</v>
      </c>
      <c r="C13" s="91"/>
      <c r="D13" s="96">
        <f>SUM(D14:D15)</f>
        <v>9854.6</v>
      </c>
      <c r="E13" s="96">
        <f>E14</f>
        <v>0</v>
      </c>
      <c r="F13" s="96">
        <f>F14</f>
        <v>0</v>
      </c>
    </row>
    <row r="14" spans="1:6" ht="15.75">
      <c r="A14" s="12" t="s">
        <v>82</v>
      </c>
      <c r="B14" s="17" t="s">
        <v>978</v>
      </c>
      <c r="C14" s="200" t="s">
        <v>979</v>
      </c>
      <c r="D14" s="174">
        <v>9739.6</v>
      </c>
      <c r="E14" s="174"/>
      <c r="F14" s="174">
        <v>0</v>
      </c>
    </row>
    <row r="15" spans="1:6" ht="15.75">
      <c r="A15" s="106" t="s">
        <v>665</v>
      </c>
      <c r="B15" s="9" t="s">
        <v>978</v>
      </c>
      <c r="C15" s="95" t="s">
        <v>780</v>
      </c>
      <c r="D15" s="174">
        <v>115</v>
      </c>
      <c r="E15" s="174"/>
      <c r="F15" s="174"/>
    </row>
    <row r="16" spans="1:6" ht="15.75">
      <c r="A16" s="120" t="s">
        <v>106</v>
      </c>
      <c r="B16" s="14" t="s">
        <v>783</v>
      </c>
      <c r="C16" s="201"/>
      <c r="D16" s="96">
        <f>D17</f>
        <v>0</v>
      </c>
      <c r="E16" s="96">
        <f>E17</f>
        <v>1808</v>
      </c>
      <c r="F16" s="96">
        <f>F17</f>
        <v>0</v>
      </c>
    </row>
    <row r="17" spans="1:6" ht="31.5">
      <c r="A17" s="118" t="s">
        <v>271</v>
      </c>
      <c r="B17" s="9" t="s">
        <v>783</v>
      </c>
      <c r="C17" s="95" t="s">
        <v>780</v>
      </c>
      <c r="D17" s="174"/>
      <c r="E17" s="174">
        <v>1808</v>
      </c>
      <c r="F17" s="174"/>
    </row>
    <row r="18" spans="1:6" s="15" customFormat="1" ht="15.75">
      <c r="A18" s="11" t="s">
        <v>666</v>
      </c>
      <c r="B18" s="14" t="s">
        <v>1021</v>
      </c>
      <c r="C18" s="201"/>
      <c r="D18" s="96">
        <f>SUM(D19:D21)</f>
        <v>63429.4</v>
      </c>
      <c r="E18" s="96">
        <f>SUM(E19:E20)</f>
        <v>116252.9</v>
      </c>
      <c r="F18" s="96">
        <f>SUM(F19:F20)</f>
        <v>1546</v>
      </c>
    </row>
    <row r="19" spans="1:6" s="15" customFormat="1" ht="15.75">
      <c r="A19" s="106" t="s">
        <v>859</v>
      </c>
      <c r="B19" s="9" t="s">
        <v>1021</v>
      </c>
      <c r="C19" s="95" t="s">
        <v>970</v>
      </c>
      <c r="D19" s="174">
        <v>13541</v>
      </c>
      <c r="E19" s="174">
        <v>418</v>
      </c>
      <c r="F19" s="174"/>
    </row>
    <row r="20" spans="1:6" ht="15.75">
      <c r="A20" s="12" t="s">
        <v>860</v>
      </c>
      <c r="B20" s="9" t="s">
        <v>1021</v>
      </c>
      <c r="C20" s="95" t="s">
        <v>979</v>
      </c>
      <c r="D20" s="174">
        <v>31674.4</v>
      </c>
      <c r="E20" s="174">
        <v>115834.9</v>
      </c>
      <c r="F20" s="174">
        <v>1546</v>
      </c>
    </row>
    <row r="21" spans="1:6" ht="15.75">
      <c r="A21" s="12" t="s">
        <v>949</v>
      </c>
      <c r="B21" s="9" t="s">
        <v>1021</v>
      </c>
      <c r="C21" s="95" t="s">
        <v>780</v>
      </c>
      <c r="D21" s="174">
        <v>18214</v>
      </c>
      <c r="E21" s="174"/>
      <c r="F21" s="174"/>
    </row>
    <row r="22" spans="1:6" s="15" customFormat="1" ht="15.75">
      <c r="A22" s="13" t="s">
        <v>865</v>
      </c>
      <c r="B22" s="14" t="s">
        <v>782</v>
      </c>
      <c r="C22" s="201"/>
      <c r="D22" s="96">
        <f>SUM(D23:D24)</f>
        <v>13791</v>
      </c>
      <c r="E22" s="96">
        <f>SUM(E23:E24)</f>
        <v>0</v>
      </c>
      <c r="F22" s="96">
        <f>SUM(F23:F24)</f>
        <v>38660</v>
      </c>
    </row>
    <row r="23" spans="1:6" ht="15.75">
      <c r="A23" s="12" t="s">
        <v>866</v>
      </c>
      <c r="B23" s="9" t="s">
        <v>782</v>
      </c>
      <c r="C23" s="95" t="s">
        <v>970</v>
      </c>
      <c r="D23" s="174">
        <v>394</v>
      </c>
      <c r="E23" s="174">
        <v>0</v>
      </c>
      <c r="F23" s="174">
        <v>38660</v>
      </c>
    </row>
    <row r="24" spans="1:6" ht="31.5">
      <c r="A24" s="106" t="s">
        <v>867</v>
      </c>
      <c r="B24" s="95" t="s">
        <v>782</v>
      </c>
      <c r="C24" s="95" t="s">
        <v>971</v>
      </c>
      <c r="D24" s="174">
        <v>13397</v>
      </c>
      <c r="E24" s="174"/>
      <c r="F24" s="174"/>
    </row>
    <row r="25" spans="1:6" s="15" customFormat="1" ht="15.75">
      <c r="A25" s="11" t="s">
        <v>668</v>
      </c>
      <c r="B25" s="18">
        <v>10</v>
      </c>
      <c r="C25" s="202"/>
      <c r="D25" s="155">
        <f>D26</f>
        <v>3980</v>
      </c>
      <c r="E25" s="155">
        <f>E26</f>
        <v>6062</v>
      </c>
      <c r="F25" s="155">
        <f>F26</f>
        <v>5307</v>
      </c>
    </row>
    <row r="26" spans="1:6" ht="15.75">
      <c r="A26" s="12" t="s">
        <v>672</v>
      </c>
      <c r="B26" s="20">
        <v>10</v>
      </c>
      <c r="C26" s="203" t="s">
        <v>971</v>
      </c>
      <c r="D26" s="117">
        <v>3980</v>
      </c>
      <c r="E26" s="117">
        <v>6062</v>
      </c>
      <c r="F26" s="117">
        <v>5307</v>
      </c>
    </row>
    <row r="27" spans="1:6" s="15" customFormat="1" ht="15.75">
      <c r="A27" s="90" t="s">
        <v>674</v>
      </c>
      <c r="B27" s="19">
        <v>11</v>
      </c>
      <c r="C27" s="204"/>
      <c r="D27" s="155">
        <f>D28</f>
        <v>45</v>
      </c>
      <c r="E27" s="155">
        <f>E28</f>
        <v>26000</v>
      </c>
      <c r="F27" s="155">
        <f>F28</f>
        <v>0</v>
      </c>
    </row>
    <row r="28" spans="1:6" ht="31.5">
      <c r="A28" s="149" t="s">
        <v>283</v>
      </c>
      <c r="B28" s="20">
        <v>11</v>
      </c>
      <c r="C28" s="203" t="s">
        <v>978</v>
      </c>
      <c r="D28" s="117">
        <v>45</v>
      </c>
      <c r="E28" s="117">
        <v>26000</v>
      </c>
      <c r="F28" s="117"/>
    </row>
  </sheetData>
  <sheetProtection/>
  <mergeCells count="12">
    <mergeCell ref="C9:C11"/>
    <mergeCell ref="D8:F8"/>
    <mergeCell ref="A1:F1"/>
    <mergeCell ref="A2:F2"/>
    <mergeCell ref="A3:F3"/>
    <mergeCell ref="A4:F4"/>
    <mergeCell ref="E9:E11"/>
    <mergeCell ref="F9:F11"/>
    <mergeCell ref="A6:F6"/>
    <mergeCell ref="A9:A11"/>
    <mergeCell ref="B9:B11"/>
    <mergeCell ref="D9:D11"/>
  </mergeCells>
  <printOptions/>
  <pageMargins left="0.984251968503937" right="0" top="0.5905511811023623" bottom="0.1968503937007874" header="0" footer="0"/>
  <pageSetup firstPageNumber="192" useFirstPageNumber="1" horizontalDpi="600" verticalDpi="600" orientation="portrait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66"/>
  </sheetPr>
  <dimension ref="A1:K22"/>
  <sheetViews>
    <sheetView zoomScalePageLayoutView="0" workbookViewId="0" topLeftCell="A1">
      <selection activeCell="A4" sqref="A4:K4"/>
    </sheetView>
  </sheetViews>
  <sheetFormatPr defaultColWidth="9.00390625" defaultRowHeight="12.75"/>
  <cols>
    <col min="1" max="1" width="6.25390625" style="77" customWidth="1"/>
    <col min="2" max="2" width="46.25390625" style="35" customWidth="1"/>
    <col min="3" max="3" width="9.125" style="35" hidden="1" customWidth="1"/>
    <col min="4" max="4" width="9.75390625" style="35" hidden="1" customWidth="1"/>
    <col min="5" max="5" width="12.00390625" style="35" customWidth="1"/>
    <col min="6" max="7" width="9.125" style="35" hidden="1" customWidth="1"/>
    <col min="8" max="8" width="13.125" style="35" customWidth="1"/>
    <col min="9" max="10" width="9.125" style="35" hidden="1" customWidth="1"/>
    <col min="11" max="11" width="12.125" style="35" customWidth="1"/>
    <col min="12" max="16384" width="9.125" style="35" customWidth="1"/>
  </cols>
  <sheetData>
    <row r="1" spans="1:11" s="22" customFormat="1" ht="18.75">
      <c r="A1" s="241" t="s">
        <v>723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s="22" customFormat="1" ht="18.75">
      <c r="A2" s="241" t="s">
        <v>907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s="22" customFormat="1" ht="18.75">
      <c r="A3" s="241" t="s">
        <v>908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</row>
    <row r="4" spans="1:11" s="22" customFormat="1" ht="18.75">
      <c r="A4" s="241" t="s">
        <v>1031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</row>
    <row r="5" spans="1:3" s="47" customFormat="1" ht="15.75">
      <c r="A5" s="256"/>
      <c r="B5" s="256"/>
      <c r="C5" s="256"/>
    </row>
    <row r="6" spans="1:11" s="47" customFormat="1" ht="96.75" customHeight="1">
      <c r="A6" s="237" t="s">
        <v>724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</row>
    <row r="7" spans="1:11" s="47" customFormat="1" ht="16.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s="47" customFormat="1" ht="16.5" thickBot="1">
      <c r="A8" s="257"/>
      <c r="B8" s="257"/>
      <c r="C8" s="258" t="s">
        <v>910</v>
      </c>
      <c r="D8" s="258"/>
      <c r="E8" s="258"/>
      <c r="F8" s="258"/>
      <c r="G8" s="258"/>
      <c r="H8" s="258"/>
      <c r="I8" s="258"/>
      <c r="J8" s="258"/>
      <c r="K8" s="258"/>
    </row>
    <row r="9" spans="1:11" s="77" customFormat="1" ht="39.75" customHeight="1">
      <c r="A9" s="73" t="s">
        <v>47</v>
      </c>
      <c r="B9" s="74" t="s">
        <v>8</v>
      </c>
      <c r="C9" s="75" t="s">
        <v>9</v>
      </c>
      <c r="D9" s="75" t="s">
        <v>10</v>
      </c>
      <c r="E9" s="75" t="s">
        <v>11</v>
      </c>
      <c r="F9" s="75" t="s">
        <v>9</v>
      </c>
      <c r="G9" s="75" t="s">
        <v>10</v>
      </c>
      <c r="H9" s="75" t="s">
        <v>399</v>
      </c>
      <c r="I9" s="75" t="s">
        <v>9</v>
      </c>
      <c r="J9" s="75" t="s">
        <v>10</v>
      </c>
      <c r="K9" s="76" t="s">
        <v>12</v>
      </c>
    </row>
    <row r="10" spans="1:11" s="83" customFormat="1" ht="11.25">
      <c r="A10" s="78">
        <v>1</v>
      </c>
      <c r="B10" s="79">
        <v>2</v>
      </c>
      <c r="C10" s="79">
        <v>3</v>
      </c>
      <c r="D10" s="80"/>
      <c r="E10" s="81">
        <v>3</v>
      </c>
      <c r="F10" s="81"/>
      <c r="G10" s="81"/>
      <c r="H10" s="81">
        <v>4</v>
      </c>
      <c r="I10" s="81"/>
      <c r="J10" s="81"/>
      <c r="K10" s="82">
        <v>5</v>
      </c>
    </row>
    <row r="11" spans="1:11" s="47" customFormat="1" ht="15.75" customHeight="1">
      <c r="A11" s="205"/>
      <c r="B11" s="206" t="s">
        <v>13</v>
      </c>
      <c r="C11" s="207">
        <f>SUM(C12:C22)</f>
        <v>8143</v>
      </c>
      <c r="D11" s="207">
        <f>SUM(D12:D22)</f>
        <v>74544</v>
      </c>
      <c r="E11" s="207">
        <f>SUM(C11:D11)</f>
        <v>82687</v>
      </c>
      <c r="F11" s="207">
        <f aca="true" t="shared" si="0" ref="F11:K11">SUM(F12:F22)</f>
        <v>13865</v>
      </c>
      <c r="G11" s="207">
        <f t="shared" si="0"/>
        <v>124788</v>
      </c>
      <c r="H11" s="207">
        <f t="shared" si="0"/>
        <v>138653</v>
      </c>
      <c r="I11" s="207">
        <f t="shared" si="0"/>
        <v>4021</v>
      </c>
      <c r="J11" s="207">
        <f t="shared" si="0"/>
        <v>36185</v>
      </c>
      <c r="K11" s="208">
        <f t="shared" si="0"/>
        <v>40206</v>
      </c>
    </row>
    <row r="12" spans="1:11" s="47" customFormat="1" ht="47.25">
      <c r="A12" s="209">
        <v>1</v>
      </c>
      <c r="B12" s="111" t="s">
        <v>14</v>
      </c>
      <c r="C12" s="210">
        <v>1455</v>
      </c>
      <c r="D12" s="211">
        <v>12086</v>
      </c>
      <c r="E12" s="212">
        <f>SUM(C12:D12)</f>
        <v>13541</v>
      </c>
      <c r="F12" s="183"/>
      <c r="G12" s="183"/>
      <c r="H12" s="183"/>
      <c r="I12" s="183"/>
      <c r="J12" s="183"/>
      <c r="K12" s="213"/>
    </row>
    <row r="13" spans="1:11" ht="47.25">
      <c r="A13" s="209">
        <v>2</v>
      </c>
      <c r="B13" s="111" t="s">
        <v>342</v>
      </c>
      <c r="C13" s="214">
        <v>725</v>
      </c>
      <c r="D13" s="215">
        <v>12657</v>
      </c>
      <c r="E13" s="212">
        <f>SUM(C13:D13)</f>
        <v>13382</v>
      </c>
      <c r="F13" s="216"/>
      <c r="G13" s="216"/>
      <c r="H13" s="216"/>
      <c r="I13" s="216"/>
      <c r="J13" s="216"/>
      <c r="K13" s="217"/>
    </row>
    <row r="14" spans="1:11" ht="15.75">
      <c r="A14" s="209">
        <v>3</v>
      </c>
      <c r="B14" s="183" t="s">
        <v>15</v>
      </c>
      <c r="C14" s="210">
        <v>755</v>
      </c>
      <c r="D14" s="215">
        <v>6795</v>
      </c>
      <c r="E14" s="212">
        <f>SUM(C14:D14)</f>
        <v>7550</v>
      </c>
      <c r="F14" s="216"/>
      <c r="G14" s="216"/>
      <c r="H14" s="216"/>
      <c r="I14" s="216"/>
      <c r="J14" s="216"/>
      <c r="K14" s="217"/>
    </row>
    <row r="15" spans="1:11" ht="47.25">
      <c r="A15" s="209">
        <v>4</v>
      </c>
      <c r="B15" s="111" t="s">
        <v>16</v>
      </c>
      <c r="C15" s="216"/>
      <c r="D15" s="216"/>
      <c r="E15" s="216"/>
      <c r="F15" s="218"/>
      <c r="G15" s="218"/>
      <c r="H15" s="212">
        <f aca="true" t="shared" si="1" ref="H15:H20">SUM(F15:G15)</f>
        <v>0</v>
      </c>
      <c r="I15" s="219"/>
      <c r="J15" s="219"/>
      <c r="K15" s="220">
        <f aca="true" t="shared" si="2" ref="K15:K20">SUM(I15:J15)</f>
        <v>0</v>
      </c>
    </row>
    <row r="16" spans="1:11" ht="47.25">
      <c r="A16" s="209">
        <v>5</v>
      </c>
      <c r="B16" s="111" t="s">
        <v>17</v>
      </c>
      <c r="C16" s="216"/>
      <c r="D16" s="216"/>
      <c r="E16" s="216"/>
      <c r="F16" s="218"/>
      <c r="G16" s="218"/>
      <c r="H16" s="212">
        <f t="shared" si="1"/>
        <v>0</v>
      </c>
      <c r="I16" s="218">
        <v>155</v>
      </c>
      <c r="J16" s="218">
        <v>1391</v>
      </c>
      <c r="K16" s="220">
        <f t="shared" si="2"/>
        <v>1546</v>
      </c>
    </row>
    <row r="17" spans="1:11" ht="31.5">
      <c r="A17" s="209">
        <v>6</v>
      </c>
      <c r="B17" s="111" t="s">
        <v>18</v>
      </c>
      <c r="C17" s="216"/>
      <c r="D17" s="216"/>
      <c r="E17" s="216"/>
      <c r="F17" s="218">
        <v>5552</v>
      </c>
      <c r="G17" s="218">
        <v>49968</v>
      </c>
      <c r="H17" s="212">
        <f t="shared" si="1"/>
        <v>55520</v>
      </c>
      <c r="I17" s="218"/>
      <c r="J17" s="218"/>
      <c r="K17" s="220">
        <f t="shared" si="2"/>
        <v>0</v>
      </c>
    </row>
    <row r="18" spans="1:11" ht="47.25">
      <c r="A18" s="209">
        <v>7</v>
      </c>
      <c r="B18" s="183" t="s">
        <v>19</v>
      </c>
      <c r="C18" s="216"/>
      <c r="D18" s="216"/>
      <c r="E18" s="216"/>
      <c r="F18" s="218"/>
      <c r="G18" s="218"/>
      <c r="H18" s="212">
        <f t="shared" si="1"/>
        <v>0</v>
      </c>
      <c r="I18" s="218">
        <v>3866</v>
      </c>
      <c r="J18" s="218">
        <v>34794</v>
      </c>
      <c r="K18" s="220">
        <f t="shared" si="2"/>
        <v>38660</v>
      </c>
    </row>
    <row r="19" spans="1:11" ht="31.5">
      <c r="A19" s="209">
        <v>8</v>
      </c>
      <c r="B19" s="183" t="s">
        <v>20</v>
      </c>
      <c r="C19" s="216"/>
      <c r="D19" s="216"/>
      <c r="E19" s="216"/>
      <c r="F19" s="218"/>
      <c r="G19" s="218"/>
      <c r="H19" s="212">
        <f t="shared" si="1"/>
        <v>0</v>
      </c>
      <c r="I19" s="218"/>
      <c r="J19" s="218"/>
      <c r="K19" s="220">
        <f t="shared" si="2"/>
        <v>0</v>
      </c>
    </row>
    <row r="20" spans="1:11" ht="47.25">
      <c r="A20" s="221">
        <v>9</v>
      </c>
      <c r="B20" s="222" t="s">
        <v>21</v>
      </c>
      <c r="C20" s="223"/>
      <c r="D20" s="223"/>
      <c r="E20" s="223"/>
      <c r="F20" s="224">
        <v>2500</v>
      </c>
      <c r="G20" s="224">
        <v>22500</v>
      </c>
      <c r="H20" s="225">
        <f t="shared" si="1"/>
        <v>25000</v>
      </c>
      <c r="I20" s="224"/>
      <c r="J20" s="224"/>
      <c r="K20" s="226">
        <f t="shared" si="2"/>
        <v>0</v>
      </c>
    </row>
    <row r="21" spans="1:11" ht="47.25">
      <c r="A21" s="227">
        <v>10</v>
      </c>
      <c r="B21" s="222" t="s">
        <v>89</v>
      </c>
      <c r="C21" s="223">
        <v>2208</v>
      </c>
      <c r="D21" s="223">
        <v>16006</v>
      </c>
      <c r="E21" s="223">
        <f>SUM(C21:D21)</f>
        <v>18214</v>
      </c>
      <c r="F21" s="223"/>
      <c r="G21" s="223"/>
      <c r="H21" s="223"/>
      <c r="I21" s="223"/>
      <c r="J21" s="223"/>
      <c r="K21" s="228"/>
    </row>
    <row r="22" spans="1:11" ht="33.75" customHeight="1" thickBot="1">
      <c r="A22" s="229">
        <v>11</v>
      </c>
      <c r="B22" s="230" t="s">
        <v>360</v>
      </c>
      <c r="C22" s="231">
        <v>3000</v>
      </c>
      <c r="D22" s="231">
        <v>27000</v>
      </c>
      <c r="E22" s="231">
        <f>SUM(C22:D22)</f>
        <v>30000</v>
      </c>
      <c r="F22" s="231">
        <v>5813</v>
      </c>
      <c r="G22" s="231">
        <v>52320</v>
      </c>
      <c r="H22" s="231">
        <f>SUM(F22:G22)</f>
        <v>58133</v>
      </c>
      <c r="I22" s="231"/>
      <c r="J22" s="231"/>
      <c r="K22" s="232"/>
    </row>
  </sheetData>
  <sheetProtection/>
  <mergeCells count="8">
    <mergeCell ref="A8:B8"/>
    <mergeCell ref="C8:K8"/>
    <mergeCell ref="A1:K1"/>
    <mergeCell ref="A2:K2"/>
    <mergeCell ref="A3:K3"/>
    <mergeCell ref="A4:K4"/>
    <mergeCell ref="A5:C5"/>
    <mergeCell ref="A6:K6"/>
  </mergeCells>
  <printOptions/>
  <pageMargins left="0.984251968503937" right="0" top="0.5905511811023623" bottom="0.1968503937007874" header="0" footer="0"/>
  <pageSetup firstPageNumber="193" useFirstPageNumber="1" horizontalDpi="600" verticalDpi="600" orientation="portrait" paperSize="9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1:F21"/>
  <sheetViews>
    <sheetView zoomScalePageLayoutView="0" workbookViewId="0" topLeftCell="A1">
      <selection activeCell="C4" sqref="C4:F4"/>
    </sheetView>
  </sheetViews>
  <sheetFormatPr defaultColWidth="9.00390625" defaultRowHeight="12.75"/>
  <cols>
    <col min="1" max="1" width="3.625" style="1" customWidth="1"/>
    <col min="2" max="2" width="7.375" style="1" customWidth="1"/>
    <col min="3" max="3" width="45.625" style="1" customWidth="1"/>
    <col min="4" max="4" width="11.00390625" style="1" customWidth="1"/>
    <col min="5" max="5" width="11.375" style="1" customWidth="1"/>
    <col min="6" max="6" width="11.25390625" style="1" customWidth="1"/>
    <col min="7" max="16384" width="9.125" style="1" customWidth="1"/>
  </cols>
  <sheetData>
    <row r="1" spans="3:6" ht="18.75">
      <c r="C1" s="261" t="s">
        <v>120</v>
      </c>
      <c r="D1" s="261"/>
      <c r="E1" s="261"/>
      <c r="F1" s="261"/>
    </row>
    <row r="2" spans="3:6" ht="18.75">
      <c r="C2" s="261" t="s">
        <v>907</v>
      </c>
      <c r="D2" s="261"/>
      <c r="E2" s="261"/>
      <c r="F2" s="261"/>
    </row>
    <row r="3" spans="3:6" ht="18.75">
      <c r="C3" s="261" t="s">
        <v>908</v>
      </c>
      <c r="D3" s="261"/>
      <c r="E3" s="261"/>
      <c r="F3" s="261"/>
    </row>
    <row r="4" spans="3:6" ht="18.75">
      <c r="C4" s="261" t="s">
        <v>1030</v>
      </c>
      <c r="D4" s="261"/>
      <c r="E4" s="261"/>
      <c r="F4" s="261"/>
    </row>
    <row r="5" spans="3:4" ht="18.75">
      <c r="C5" s="50"/>
      <c r="D5" s="50"/>
    </row>
    <row r="7" spans="2:6" ht="18.75">
      <c r="B7" s="262"/>
      <c r="C7" s="262"/>
      <c r="D7" s="262"/>
      <c r="E7" s="262"/>
      <c r="F7" s="262"/>
    </row>
    <row r="8" spans="2:6" ht="63.75" customHeight="1">
      <c r="B8" s="265" t="s">
        <v>121</v>
      </c>
      <c r="C8" s="265"/>
      <c r="D8" s="265"/>
      <c r="E8" s="265"/>
      <c r="F8" s="265"/>
    </row>
    <row r="9" spans="2:4" ht="18.75">
      <c r="B9" s="51"/>
      <c r="C9" s="51"/>
      <c r="D9" s="51"/>
    </row>
    <row r="10" spans="2:6" ht="18.75">
      <c r="B10" s="51"/>
      <c r="C10" s="51"/>
      <c r="D10" s="255" t="s">
        <v>910</v>
      </c>
      <c r="E10" s="255"/>
      <c r="F10" s="255"/>
    </row>
    <row r="11" spans="2:6" ht="18.75">
      <c r="B11" s="263" t="s">
        <v>47</v>
      </c>
      <c r="C11" s="263" t="s">
        <v>361</v>
      </c>
      <c r="D11" s="259" t="s">
        <v>398</v>
      </c>
      <c r="E11" s="259" t="s">
        <v>399</v>
      </c>
      <c r="F11" s="259" t="s">
        <v>127</v>
      </c>
    </row>
    <row r="12" spans="2:6" ht="18.75">
      <c r="B12" s="264"/>
      <c r="C12" s="264"/>
      <c r="D12" s="260"/>
      <c r="E12" s="260"/>
      <c r="F12" s="260"/>
    </row>
    <row r="13" spans="2:6" ht="18.75">
      <c r="B13" s="52" t="s">
        <v>362</v>
      </c>
      <c r="C13" s="53" t="s">
        <v>363</v>
      </c>
      <c r="D13" s="54">
        <v>5178.5</v>
      </c>
      <c r="E13" s="54">
        <v>2973</v>
      </c>
      <c r="F13" s="54">
        <v>3089</v>
      </c>
    </row>
    <row r="14" spans="2:6" ht="18.75">
      <c r="B14" s="52" t="s">
        <v>364</v>
      </c>
      <c r="C14" s="55" t="s">
        <v>365</v>
      </c>
      <c r="D14" s="56">
        <v>5200</v>
      </c>
      <c r="E14" s="56">
        <v>3504</v>
      </c>
      <c r="F14" s="56">
        <v>3649</v>
      </c>
    </row>
    <row r="15" spans="2:6" ht="18.75">
      <c r="B15" s="52" t="s">
        <v>366</v>
      </c>
      <c r="C15" s="55" t="s">
        <v>367</v>
      </c>
      <c r="D15" s="56">
        <v>3794</v>
      </c>
      <c r="E15" s="56">
        <v>2358</v>
      </c>
      <c r="F15" s="56">
        <v>2269</v>
      </c>
    </row>
    <row r="16" spans="2:6" ht="18.75">
      <c r="B16" s="52" t="s">
        <v>368</v>
      </c>
      <c r="C16" s="55" t="s">
        <v>369</v>
      </c>
      <c r="D16" s="56">
        <v>5798</v>
      </c>
      <c r="E16" s="56">
        <v>4351</v>
      </c>
      <c r="F16" s="56">
        <v>4514</v>
      </c>
    </row>
    <row r="17" spans="2:6" ht="18.75">
      <c r="B17" s="52" t="s">
        <v>370</v>
      </c>
      <c r="C17" s="55" t="s">
        <v>371</v>
      </c>
      <c r="D17" s="59">
        <v>6197</v>
      </c>
      <c r="E17" s="56">
        <v>3210</v>
      </c>
      <c r="F17" s="56">
        <v>3214</v>
      </c>
    </row>
    <row r="18" spans="2:6" ht="18.75">
      <c r="B18" s="52" t="s">
        <v>372</v>
      </c>
      <c r="C18" s="55" t="s">
        <v>373</v>
      </c>
      <c r="D18" s="56">
        <v>5864</v>
      </c>
      <c r="E18" s="56">
        <v>3296</v>
      </c>
      <c r="F18" s="56">
        <v>3298</v>
      </c>
    </row>
    <row r="19" spans="2:6" ht="18.75">
      <c r="B19" s="52" t="s">
        <v>374</v>
      </c>
      <c r="C19" s="55" t="s">
        <v>375</v>
      </c>
      <c r="D19" s="56">
        <v>4846.8</v>
      </c>
      <c r="E19" s="56">
        <v>3032</v>
      </c>
      <c r="F19" s="56">
        <v>3136</v>
      </c>
    </row>
    <row r="20" spans="2:6" ht="37.5">
      <c r="B20" s="52" t="s">
        <v>376</v>
      </c>
      <c r="C20" s="57" t="s">
        <v>377</v>
      </c>
      <c r="D20" s="56">
        <v>0</v>
      </c>
      <c r="E20" s="56">
        <v>0</v>
      </c>
      <c r="F20" s="56">
        <v>0</v>
      </c>
    </row>
    <row r="21" spans="2:6" ht="18.75">
      <c r="B21" s="55"/>
      <c r="C21" s="58" t="s">
        <v>378</v>
      </c>
      <c r="D21" s="58">
        <f>SUM(D13:D20)</f>
        <v>36878.3</v>
      </c>
      <c r="E21" s="58">
        <f>SUM(E13:E20)</f>
        <v>22724</v>
      </c>
      <c r="F21" s="58">
        <f>SUM(F13:F20)</f>
        <v>23169</v>
      </c>
    </row>
  </sheetData>
  <sheetProtection/>
  <mergeCells count="12">
    <mergeCell ref="C1:F1"/>
    <mergeCell ref="C2:F2"/>
    <mergeCell ref="C3:F3"/>
    <mergeCell ref="B8:F8"/>
    <mergeCell ref="F11:F12"/>
    <mergeCell ref="D10:F10"/>
    <mergeCell ref="C4:F4"/>
    <mergeCell ref="B7:F7"/>
    <mergeCell ref="B11:B12"/>
    <mergeCell ref="C11:C12"/>
    <mergeCell ref="D11:D12"/>
    <mergeCell ref="E11:E12"/>
  </mergeCells>
  <printOptions/>
  <pageMargins left="0.984251968503937" right="0" top="0.5905511811023623" bottom="0.1968503937007874" header="0" footer="0"/>
  <pageSetup firstPageNumber="194" useFirstPageNumber="1" horizontalDpi="600" verticalDpi="600" orientation="portrait" paperSize="9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22"/>
  <sheetViews>
    <sheetView zoomScalePageLayoutView="0" workbookViewId="0" topLeftCell="A1">
      <selection activeCell="C4" sqref="C4:F4"/>
    </sheetView>
  </sheetViews>
  <sheetFormatPr defaultColWidth="9.00390625" defaultRowHeight="12.75"/>
  <cols>
    <col min="1" max="2" width="5.25390625" style="0" customWidth="1"/>
    <col min="3" max="3" width="38.00390625" style="0" customWidth="1"/>
    <col min="4" max="4" width="11.75390625" style="0" customWidth="1"/>
    <col min="5" max="5" width="12.25390625" style="0" customWidth="1"/>
    <col min="6" max="6" width="11.25390625" style="0" customWidth="1"/>
  </cols>
  <sheetData>
    <row r="1" spans="3:6" s="1" customFormat="1" ht="18.75">
      <c r="C1" s="261" t="s">
        <v>110</v>
      </c>
      <c r="D1" s="261"/>
      <c r="E1" s="261"/>
      <c r="F1" s="261"/>
    </row>
    <row r="2" spans="3:6" s="1" customFormat="1" ht="18.75">
      <c r="C2" s="261" t="s">
        <v>907</v>
      </c>
      <c r="D2" s="261"/>
      <c r="E2" s="261"/>
      <c r="F2" s="261"/>
    </row>
    <row r="3" spans="3:6" s="1" customFormat="1" ht="18.75">
      <c r="C3" s="261" t="s">
        <v>908</v>
      </c>
      <c r="D3" s="261"/>
      <c r="E3" s="261"/>
      <c r="F3" s="261"/>
    </row>
    <row r="4" spans="3:6" s="1" customFormat="1" ht="18.75">
      <c r="C4" s="261" t="s">
        <v>1030</v>
      </c>
      <c r="D4" s="261"/>
      <c r="E4" s="261"/>
      <c r="F4" s="261"/>
    </row>
    <row r="5" s="1" customFormat="1" ht="18.75"/>
    <row r="6" s="1" customFormat="1" ht="18.75"/>
    <row r="7" spans="2:6" s="1" customFormat="1" ht="102.75" customHeight="1">
      <c r="B7" s="265" t="s">
        <v>95</v>
      </c>
      <c r="C7" s="265"/>
      <c r="D7" s="265"/>
      <c r="E7" s="265"/>
      <c r="F7" s="265"/>
    </row>
    <row r="8" spans="2:4" s="1" customFormat="1" ht="18.75">
      <c r="B8" s="262"/>
      <c r="C8" s="262"/>
      <c r="D8" s="262"/>
    </row>
    <row r="9" spans="2:4" s="1" customFormat="1" ht="18.75">
      <c r="B9" s="87"/>
      <c r="C9" s="87"/>
      <c r="D9" s="87"/>
    </row>
    <row r="10" spans="2:6" s="1" customFormat="1" ht="18.75">
      <c r="B10" s="51"/>
      <c r="C10" s="51"/>
      <c r="D10" s="255" t="s">
        <v>910</v>
      </c>
      <c r="E10" s="255"/>
      <c r="F10" s="255"/>
    </row>
    <row r="11" spans="2:6" s="1" customFormat="1" ht="18.75">
      <c r="B11" s="266" t="s">
        <v>47</v>
      </c>
      <c r="C11" s="263" t="s">
        <v>361</v>
      </c>
      <c r="D11" s="259" t="s">
        <v>398</v>
      </c>
      <c r="E11" s="259" t="s">
        <v>399</v>
      </c>
      <c r="F11" s="259" t="s">
        <v>127</v>
      </c>
    </row>
    <row r="12" spans="2:6" s="1" customFormat="1" ht="18.75">
      <c r="B12" s="267"/>
      <c r="C12" s="264"/>
      <c r="D12" s="260"/>
      <c r="E12" s="260"/>
      <c r="F12" s="260"/>
    </row>
    <row r="13" spans="2:6" s="1" customFormat="1" ht="27" customHeight="1">
      <c r="B13" s="52" t="s">
        <v>362</v>
      </c>
      <c r="C13" s="89" t="s">
        <v>363</v>
      </c>
      <c r="D13" s="59">
        <v>775</v>
      </c>
      <c r="E13" s="55">
        <v>799</v>
      </c>
      <c r="F13" s="55">
        <v>898</v>
      </c>
    </row>
    <row r="14" spans="2:6" s="1" customFormat="1" ht="37.5">
      <c r="B14" s="52" t="s">
        <v>364</v>
      </c>
      <c r="C14" s="57" t="s">
        <v>365</v>
      </c>
      <c r="D14" s="59">
        <v>953</v>
      </c>
      <c r="E14" s="55">
        <v>981</v>
      </c>
      <c r="F14" s="55">
        <v>1103</v>
      </c>
    </row>
    <row r="15" spans="2:6" s="1" customFormat="1" ht="37.5">
      <c r="B15" s="52" t="s">
        <v>366</v>
      </c>
      <c r="C15" s="57" t="s">
        <v>367</v>
      </c>
      <c r="D15" s="59">
        <v>872</v>
      </c>
      <c r="E15" s="55">
        <v>898</v>
      </c>
      <c r="F15" s="55">
        <v>1011</v>
      </c>
    </row>
    <row r="16" spans="2:6" s="1" customFormat="1" ht="37.5">
      <c r="B16" s="52" t="s">
        <v>368</v>
      </c>
      <c r="C16" s="57" t="s">
        <v>369</v>
      </c>
      <c r="D16" s="59">
        <v>1434</v>
      </c>
      <c r="E16" s="55">
        <v>1476</v>
      </c>
      <c r="F16" s="55">
        <v>1660</v>
      </c>
    </row>
    <row r="17" spans="2:6" s="1" customFormat="1" ht="37.5">
      <c r="B17" s="52" t="s">
        <v>370</v>
      </c>
      <c r="C17" s="57" t="s">
        <v>371</v>
      </c>
      <c r="D17" s="59">
        <v>992</v>
      </c>
      <c r="E17" s="55">
        <v>1023</v>
      </c>
      <c r="F17" s="55">
        <v>1150</v>
      </c>
    </row>
    <row r="18" spans="2:6" s="1" customFormat="1" ht="37.5">
      <c r="B18" s="52" t="s">
        <v>372</v>
      </c>
      <c r="C18" s="57" t="s">
        <v>373</v>
      </c>
      <c r="D18" s="59">
        <v>1074</v>
      </c>
      <c r="E18" s="55">
        <v>1109</v>
      </c>
      <c r="F18" s="55">
        <v>1247</v>
      </c>
    </row>
    <row r="19" spans="2:6" s="1" customFormat="1" ht="37.5">
      <c r="B19" s="52" t="s">
        <v>374</v>
      </c>
      <c r="C19" s="57" t="s">
        <v>375</v>
      </c>
      <c r="D19" s="59">
        <v>735</v>
      </c>
      <c r="E19" s="55">
        <v>753</v>
      </c>
      <c r="F19" s="55">
        <v>848</v>
      </c>
    </row>
    <row r="20" spans="2:6" s="1" customFormat="1" ht="37.5">
      <c r="B20" s="52" t="s">
        <v>376</v>
      </c>
      <c r="C20" s="57" t="s">
        <v>377</v>
      </c>
      <c r="D20" s="57"/>
      <c r="E20" s="57"/>
      <c r="F20" s="57"/>
    </row>
    <row r="21" spans="2:6" s="1" customFormat="1" ht="18.75">
      <c r="B21" s="55"/>
      <c r="C21" s="58" t="s">
        <v>378</v>
      </c>
      <c r="D21" s="58">
        <f>SUM(D13:D20)</f>
        <v>6835</v>
      </c>
      <c r="E21" s="58">
        <f>SUM(E13:E20)</f>
        <v>7039</v>
      </c>
      <c r="F21" s="58">
        <f>SUM(F13:F20)</f>
        <v>7917</v>
      </c>
    </row>
    <row r="22" spans="4:6" s="1" customFormat="1" ht="18.75">
      <c r="D22" s="88"/>
      <c r="E22" s="88"/>
      <c r="F22" s="88"/>
    </row>
  </sheetData>
  <sheetProtection/>
  <mergeCells count="12">
    <mergeCell ref="C4:F4"/>
    <mergeCell ref="B7:F7"/>
    <mergeCell ref="C1:F1"/>
    <mergeCell ref="C2:F2"/>
    <mergeCell ref="C3:F3"/>
    <mergeCell ref="B8:D8"/>
    <mergeCell ref="D10:F10"/>
    <mergeCell ref="B11:B12"/>
    <mergeCell ref="C11:C12"/>
    <mergeCell ref="D11:D12"/>
    <mergeCell ref="E11:E12"/>
    <mergeCell ref="F11:F12"/>
  </mergeCells>
  <printOptions/>
  <pageMargins left="0.984251968503937" right="0" top="0.5905511811023623" bottom="0.1968503937007874" header="0" footer="0"/>
  <pageSetup firstPageNumber="195" useFirstPageNumber="1" horizontalDpi="600" verticalDpi="600" orientation="portrait" paperSize="9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FF66"/>
  </sheetPr>
  <dimension ref="B1:E18"/>
  <sheetViews>
    <sheetView tabSelected="1" zoomScalePageLayoutView="0" workbookViewId="0" topLeftCell="A1">
      <selection activeCell="B4" sqref="B4:E4"/>
    </sheetView>
  </sheetViews>
  <sheetFormatPr defaultColWidth="9.00390625" defaultRowHeight="12.75"/>
  <cols>
    <col min="1" max="1" width="2.375" style="1" customWidth="1"/>
    <col min="2" max="2" width="7.125" style="1" customWidth="1"/>
    <col min="3" max="3" width="46.875" style="61" customWidth="1"/>
    <col min="4" max="4" width="12.875" style="1" customWidth="1"/>
    <col min="5" max="5" width="13.75390625" style="1" customWidth="1"/>
    <col min="6" max="16384" width="9.125" style="1" customWidth="1"/>
  </cols>
  <sheetData>
    <row r="1" spans="2:5" ht="18.75">
      <c r="B1" s="261" t="s">
        <v>688</v>
      </c>
      <c r="C1" s="261"/>
      <c r="D1" s="261"/>
      <c r="E1" s="261"/>
    </row>
    <row r="2" spans="2:5" ht="18.75">
      <c r="B2" s="261" t="s">
        <v>907</v>
      </c>
      <c r="C2" s="261"/>
      <c r="D2" s="261"/>
      <c r="E2" s="261"/>
    </row>
    <row r="3" spans="2:5" ht="18.75">
      <c r="B3" s="261" t="s">
        <v>908</v>
      </c>
      <c r="C3" s="261"/>
      <c r="D3" s="261"/>
      <c r="E3" s="261"/>
    </row>
    <row r="4" spans="2:5" ht="18.75">
      <c r="B4" s="261" t="s">
        <v>1029</v>
      </c>
      <c r="C4" s="261"/>
      <c r="D4" s="261"/>
      <c r="E4" s="261"/>
    </row>
    <row r="7" spans="2:5" s="64" customFormat="1" ht="111.75" customHeight="1">
      <c r="B7" s="265" t="s">
        <v>142</v>
      </c>
      <c r="C7" s="265"/>
      <c r="D7" s="265"/>
      <c r="E7" s="265"/>
    </row>
    <row r="8" spans="2:4" s="64" customFormat="1" ht="24" customHeight="1">
      <c r="B8" s="60"/>
      <c r="C8" s="60"/>
      <c r="D8" s="60"/>
    </row>
    <row r="9" spans="4:5" ht="18.75">
      <c r="D9" s="268" t="s">
        <v>910</v>
      </c>
      <c r="E9" s="268"/>
    </row>
    <row r="10" spans="2:5" ht="39" customHeight="1">
      <c r="B10" s="63" t="s">
        <v>47</v>
      </c>
      <c r="C10" s="63" t="s">
        <v>361</v>
      </c>
      <c r="D10" s="72" t="s">
        <v>398</v>
      </c>
      <c r="E10" s="72" t="s">
        <v>399</v>
      </c>
    </row>
    <row r="11" spans="2:5" ht="18.75">
      <c r="B11" s="66">
        <v>1</v>
      </c>
      <c r="C11" s="53" t="s">
        <v>363</v>
      </c>
      <c r="D11" s="70">
        <v>70</v>
      </c>
      <c r="E11" s="68"/>
    </row>
    <row r="12" spans="2:5" ht="18.75">
      <c r="B12" s="66">
        <v>2</v>
      </c>
      <c r="C12" s="55" t="s">
        <v>367</v>
      </c>
      <c r="D12" s="70">
        <v>140</v>
      </c>
      <c r="E12" s="68"/>
    </row>
    <row r="13" spans="2:5" ht="18.75">
      <c r="B13" s="66">
        <v>3</v>
      </c>
      <c r="C13" s="55" t="s">
        <v>111</v>
      </c>
      <c r="D13" s="70">
        <v>133</v>
      </c>
      <c r="E13" s="85">
        <v>1861</v>
      </c>
    </row>
    <row r="14" spans="2:5" ht="18.75">
      <c r="B14" s="66">
        <v>4</v>
      </c>
      <c r="C14" s="55" t="s">
        <v>371</v>
      </c>
      <c r="D14" s="70">
        <v>70</v>
      </c>
      <c r="E14" s="85"/>
    </row>
    <row r="15" spans="2:5" ht="18.75">
      <c r="B15" s="67">
        <v>5</v>
      </c>
      <c r="C15" s="56" t="s">
        <v>112</v>
      </c>
      <c r="D15" s="71">
        <v>70</v>
      </c>
      <c r="E15" s="86"/>
    </row>
    <row r="16" spans="2:5" ht="18.75">
      <c r="B16" s="67">
        <v>6</v>
      </c>
      <c r="C16" s="56" t="s">
        <v>113</v>
      </c>
      <c r="D16" s="71">
        <v>35</v>
      </c>
      <c r="E16" s="86"/>
    </row>
    <row r="17" spans="2:5" ht="37.5">
      <c r="B17" s="62">
        <v>7</v>
      </c>
      <c r="C17" s="57" t="s">
        <v>377</v>
      </c>
      <c r="D17" s="68">
        <v>781.2</v>
      </c>
      <c r="E17" s="85">
        <v>21164</v>
      </c>
    </row>
    <row r="18" spans="2:5" ht="18.75">
      <c r="B18" s="58"/>
      <c r="C18" s="65" t="s">
        <v>378</v>
      </c>
      <c r="D18" s="69">
        <f>SUM(D11:D17)</f>
        <v>1299.2</v>
      </c>
      <c r="E18" s="69">
        <f>SUM(E11:E17)</f>
        <v>23025</v>
      </c>
    </row>
  </sheetData>
  <sheetProtection/>
  <mergeCells count="6">
    <mergeCell ref="D9:E9"/>
    <mergeCell ref="B7:E7"/>
    <mergeCell ref="B1:E1"/>
    <mergeCell ref="B2:E2"/>
    <mergeCell ref="B3:E3"/>
    <mergeCell ref="B4:E4"/>
  </mergeCells>
  <printOptions/>
  <pageMargins left="0.984251968503937" right="0" top="0.5905511811023623" bottom="0.1968503937007874" header="0" footer="0"/>
  <pageSetup firstPageNumber="196" useFirstPageNumber="1"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munsov1</cp:lastModifiedBy>
  <cp:lastPrinted>2020-01-09T13:45:42Z</cp:lastPrinted>
  <dcterms:created xsi:type="dcterms:W3CDTF">2015-11-11T12:43:13Z</dcterms:created>
  <dcterms:modified xsi:type="dcterms:W3CDTF">2020-01-10T12:45:02Z</dcterms:modified>
  <cp:category/>
  <cp:version/>
  <cp:contentType/>
  <cp:contentStatus/>
</cp:coreProperties>
</file>