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29" activeTab="1"/>
  </bookViews>
  <sheets>
    <sheet name="ведом" sheetId="1" r:id="rId1"/>
    <sheet name="разделы" sheetId="2" r:id="rId2"/>
    <sheet name="програм" sheetId="3" r:id="rId3"/>
    <sheet name="капы" sheetId="4" r:id="rId4"/>
    <sheet name="дорожный фонд" sheetId="5" r:id="rId5"/>
    <sheet name="дотация" sheetId="6" r:id="rId6"/>
    <sheet name="ВУС" sheetId="7" r:id="rId7"/>
  </sheets>
  <definedNames>
    <definedName name="_xlnm.Print_Titles" localSheetId="0">'ведом'!$10:$11</definedName>
    <definedName name="_xlnm.Print_Titles" localSheetId="2">'програм'!$8:$9</definedName>
    <definedName name="_xlnm.Print_Titles" localSheetId="1">'разделы'!$8:$9</definedName>
    <definedName name="_xlnm.Print_Area" localSheetId="0">'ведом'!$A$1:$O$478</definedName>
    <definedName name="_xlnm.Print_Area" localSheetId="3">'капы'!$A$1:$F$22</definedName>
    <definedName name="_xlnm.Print_Area" localSheetId="2">'програм'!$A$1:$L$312</definedName>
    <definedName name="_xlnm.Print_Area" localSheetId="1">'разделы'!$A$1:$L$421</definedName>
  </definedNames>
  <calcPr fullCalcOnLoad="1"/>
</workbook>
</file>

<file path=xl/sharedStrings.xml><?xml version="1.0" encoding="utf-8"?>
<sst xmlns="http://schemas.openxmlformats.org/spreadsheetml/2006/main" count="5137" uniqueCount="930">
  <si>
    <t>Реализация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</si>
  <si>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Выплаты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(Предоставление субсидий бюджетным, автономным учреждениям и иным некоммерческим организациям)</t>
  </si>
  <si>
    <t>Обеспечение деятельности (оказание услуг) государственных (муниципальных) учреждений (организаций) (Предоставление субсидий бюджетным, автономным учреждениям и иным некоммерческим организациям)</t>
  </si>
  <si>
    <t>Основное мероприятие "Государственная поддержка предоставления дошкольного образования"</t>
  </si>
  <si>
    <t xml:space="preserve"> 04 </t>
  </si>
  <si>
    <t xml:space="preserve"> 04 1 </t>
  </si>
  <si>
    <t xml:space="preserve"> 04 1 01 </t>
  </si>
  <si>
    <t xml:space="preserve"> 02</t>
  </si>
  <si>
    <t xml:space="preserve"> 02 2</t>
  </si>
  <si>
    <t>Основное мероприятие "Развитие инфраструктуры системы общего образования"</t>
  </si>
  <si>
    <t xml:space="preserve"> 02 2 03</t>
  </si>
  <si>
    <t>Организация наружного освещения   населенных пунктов Белгородской области (Закупка товаров, работ и услуг для государственных (муниципальных) нужд)</t>
  </si>
  <si>
    <t>Основное мероприятие "Обеспечение  жильём детей-сирот и детей, оставшихся без попечения родителей, лицам из их числа"</t>
  </si>
  <si>
    <t>Обеспечение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</si>
  <si>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</si>
  <si>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 (Предоставление субсидий бюджетным, автономным учреждениям и иным некоммерческим организациям)</t>
  </si>
  <si>
    <t>Осуществление мер социальной  защиты отдельных категорий работников учреждений, занятых в секторе социального обслуживания, проживающих и (или) работающих в сельской местности (Предоставление субсидий бюджетным, автономным учреждениям и иным некоммерческим организациям)</t>
  </si>
  <si>
    <t xml:space="preserve">  04 3</t>
  </si>
  <si>
    <t xml:space="preserve">  04 3 04</t>
  </si>
  <si>
    <t xml:space="preserve">  04 4</t>
  </si>
  <si>
    <t xml:space="preserve">  04</t>
  </si>
  <si>
    <t xml:space="preserve">  04 4 01</t>
  </si>
  <si>
    <t xml:space="preserve">  03 </t>
  </si>
  <si>
    <t xml:space="preserve">  03 1 </t>
  </si>
  <si>
    <t xml:space="preserve">  03 1 02 </t>
  </si>
  <si>
    <t xml:space="preserve">  07 3 </t>
  </si>
  <si>
    <t xml:space="preserve">  07 3 04 </t>
  </si>
  <si>
    <t xml:space="preserve">  07 </t>
  </si>
  <si>
    <t xml:space="preserve">  07 3 01 </t>
  </si>
  <si>
    <t xml:space="preserve">  07 3 06 </t>
  </si>
  <si>
    <t xml:space="preserve">  05 </t>
  </si>
  <si>
    <t xml:space="preserve">  05 1 </t>
  </si>
  <si>
    <t xml:space="preserve">  05 1 01 </t>
  </si>
  <si>
    <t xml:space="preserve">  99 </t>
  </si>
  <si>
    <t xml:space="preserve">  99 9 </t>
  </si>
  <si>
    <t xml:space="preserve">  01 2 02 </t>
  </si>
  <si>
    <t xml:space="preserve">  01 2 03</t>
  </si>
  <si>
    <t xml:space="preserve">  01 3 </t>
  </si>
  <si>
    <t xml:space="preserve">  01 3 01 </t>
  </si>
  <si>
    <t xml:space="preserve">  01 4 </t>
  </si>
  <si>
    <t xml:space="preserve">  02 </t>
  </si>
  <si>
    <t xml:space="preserve">  02 1  </t>
  </si>
  <si>
    <t xml:space="preserve">  02 1 02 </t>
  </si>
  <si>
    <t xml:space="preserve">  02 1 04</t>
  </si>
  <si>
    <t xml:space="preserve">  02 2 </t>
  </si>
  <si>
    <t xml:space="preserve">  02 2 01 </t>
  </si>
  <si>
    <t xml:space="preserve">  02 2 02 </t>
  </si>
  <si>
    <t xml:space="preserve">  02 2 03</t>
  </si>
  <si>
    <t xml:space="preserve">  02 3 </t>
  </si>
  <si>
    <t xml:space="preserve">  02 3 01 </t>
  </si>
  <si>
    <t xml:space="preserve">  02 5 </t>
  </si>
  <si>
    <t xml:space="preserve">  02 5 01 </t>
  </si>
  <si>
    <t xml:space="preserve">  02 5 02 </t>
  </si>
  <si>
    <t xml:space="preserve">   02 5 05 </t>
  </si>
  <si>
    <t xml:space="preserve">  03  </t>
  </si>
  <si>
    <t xml:space="preserve">  03 1</t>
  </si>
  <si>
    <t xml:space="preserve">  03 1 01 </t>
  </si>
  <si>
    <t xml:space="preserve">  03 2 </t>
  </si>
  <si>
    <t xml:space="preserve">  03 2 01 </t>
  </si>
  <si>
    <t xml:space="preserve">  03 3 </t>
  </si>
  <si>
    <t xml:space="preserve">  03 3 01 </t>
  </si>
  <si>
    <t xml:space="preserve">  03 3 Р1</t>
  </si>
  <si>
    <t xml:space="preserve">  03 3 02 </t>
  </si>
  <si>
    <t xml:space="preserve">  03 4 </t>
  </si>
  <si>
    <t xml:space="preserve">  03 4 01 </t>
  </si>
  <si>
    <t xml:space="preserve">  03 5 </t>
  </si>
  <si>
    <t xml:space="preserve">   03 5 01 </t>
  </si>
  <si>
    <t xml:space="preserve">  03 6</t>
  </si>
  <si>
    <t xml:space="preserve">   03 6 01 </t>
  </si>
  <si>
    <t xml:space="preserve">  03 7 </t>
  </si>
  <si>
    <t xml:space="preserve">   03 7 03 </t>
  </si>
  <si>
    <t xml:space="preserve">   03 7 04 </t>
  </si>
  <si>
    <t xml:space="preserve">   03 7 05 </t>
  </si>
  <si>
    <t xml:space="preserve">  04 1 </t>
  </si>
  <si>
    <t xml:space="preserve">  04 1 01 </t>
  </si>
  <si>
    <t xml:space="preserve">  04 2 </t>
  </si>
  <si>
    <t xml:space="preserve">  04 2 01 </t>
  </si>
  <si>
    <t xml:space="preserve">  04 3   </t>
  </si>
  <si>
    <t xml:space="preserve">  04 3 01 </t>
  </si>
  <si>
    <t xml:space="preserve">  04 5 </t>
  </si>
  <si>
    <t xml:space="preserve">  04 5 01 </t>
  </si>
  <si>
    <t xml:space="preserve">  04 5 02 </t>
  </si>
  <si>
    <t xml:space="preserve">   04 5 03 </t>
  </si>
  <si>
    <t xml:space="preserve">  05  </t>
  </si>
  <si>
    <t xml:space="preserve">  05 1  </t>
  </si>
  <si>
    <t xml:space="preserve">  05 1 01</t>
  </si>
  <si>
    <t xml:space="preserve">   05 2  </t>
  </si>
  <si>
    <t xml:space="preserve">  05 2 01 </t>
  </si>
  <si>
    <t xml:space="preserve">  06  </t>
  </si>
  <si>
    <t xml:space="preserve">  06 3  </t>
  </si>
  <si>
    <t xml:space="preserve">  06 3 01</t>
  </si>
  <si>
    <t xml:space="preserve">  07 1   </t>
  </si>
  <si>
    <t xml:space="preserve">  07 1 02 </t>
  </si>
  <si>
    <t xml:space="preserve">  07 3   </t>
  </si>
  <si>
    <t xml:space="preserve">  07 3 01</t>
  </si>
  <si>
    <t xml:space="preserve">  07 3 02</t>
  </si>
  <si>
    <t xml:space="preserve">  07 3 04</t>
  </si>
  <si>
    <t xml:space="preserve">  08 </t>
  </si>
  <si>
    <t xml:space="preserve">  08 1 </t>
  </si>
  <si>
    <t xml:space="preserve">  08 1 01 </t>
  </si>
  <si>
    <t xml:space="preserve">  08 2  </t>
  </si>
  <si>
    <t xml:space="preserve">  08 2 01 </t>
  </si>
  <si>
    <t xml:space="preserve">  09  </t>
  </si>
  <si>
    <t xml:space="preserve">  09 1  </t>
  </si>
  <si>
    <t xml:space="preserve">  10  </t>
  </si>
  <si>
    <t xml:space="preserve">  10 1  </t>
  </si>
  <si>
    <t xml:space="preserve">  12 1</t>
  </si>
  <si>
    <t xml:space="preserve">  12 1 F2</t>
  </si>
  <si>
    <t xml:space="preserve">  99  </t>
  </si>
  <si>
    <t xml:space="preserve">  99 9  </t>
  </si>
  <si>
    <t>03 3 02 71530</t>
  </si>
  <si>
    <t>Исполнение полномочий по установлению органами местного самоуправления регулируемых тарифов на перевозки по муниципальным маршрутам регулярных перевозок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</si>
  <si>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содержанию сибиреязвенных скотомогильников (биотермических ям) находящихся в собственности Белгородской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</si>
  <si>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</si>
  <si>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 (Закупка товаров, работ и услуг для государственных (муниципальных) нужд)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</si>
  <si>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граждан(Социальное обеспечение и иные выплаты населению)</t>
  </si>
  <si>
    <t>03 1 01 74620</t>
  </si>
  <si>
    <t>04 4 01 21240</t>
  </si>
  <si>
    <t xml:space="preserve">  04 3 04 </t>
  </si>
  <si>
    <t xml:space="preserve"> 05 2 01 00590</t>
  </si>
  <si>
    <t>Дотации на выравнивание бюджетной обеспеченности поселений (Межбюджетные трансферты)</t>
  </si>
  <si>
    <t>Дотации на выравнивание бюджетной обеспеченности поселений (за счет средств бюджета муниципального района) (Межбюджетные трансферты)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</si>
  <si>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</si>
  <si>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</si>
  <si>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(выплата пособия)  (Социальное обеспечение и иные выплаты населению)</t>
  </si>
  <si>
    <t>Организация предоставления социального пособия на погребение (Закупка товаров, работ и услуг для государственных (муниципальных) нужд)</t>
  </si>
  <si>
    <t xml:space="preserve"> 06 3 </t>
  </si>
  <si>
    <t xml:space="preserve"> 06 3 01 </t>
  </si>
  <si>
    <t xml:space="preserve"> 12 1</t>
  </si>
  <si>
    <t>Подпрограмма «Благоустройство дворовых территорий многоквартирных домов поселений Краснояружского района»</t>
  </si>
  <si>
    <t xml:space="preserve"> 01</t>
  </si>
  <si>
    <t>Осуществление ежемесячной денежной выплаты, назначаемой в случае рождения третьего ребёнка или последующих детей до достижения ребёнком возраста трёх лет  (Закупка товаров, работ и услуг для государственных (муниципальных) нужд)</t>
  </si>
  <si>
    <t>Выплата субсидий ветеранам боевых действий и другим категориям военнослужащих  (Социальное обеспечение и иные выплаты населению)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</si>
  <si>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(Закупка товаров, работ и услуг для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</si>
  <si>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(Социальное обеспечение и иные выплаты населению)</t>
  </si>
  <si>
    <t xml:space="preserve"> 01 4 </t>
  </si>
  <si>
    <t xml:space="preserve"> 01 4 01 </t>
  </si>
  <si>
    <t>Основное мероприятие"Обеспечение деятельности подведомственных учреждений"</t>
  </si>
  <si>
    <t>Основное мероприятие "Оказание социальных услуг населению организациями социального обслуживания"</t>
  </si>
  <si>
    <t>Выплата ежемесячных денежных компенсаций расходов по оплате жилищно-коммунальных услуг иным категориям граждан  (Закупка товаров, работ и услуг для государственных (муниципальных) нужд)</t>
  </si>
  <si>
    <t>Национальная оборона</t>
  </si>
  <si>
    <t>Мобилизационная и вневойсковая подготовка</t>
  </si>
  <si>
    <t>02 2 03 22110</t>
  </si>
  <si>
    <t>05 2 01 00590</t>
  </si>
  <si>
    <t>Оплата ежемесячных денежных выплат лицам, признанным пострадавшими от политических репрессий  (Закупка товаров, работ и услуг для государственных (муниципальных) нужд населению)</t>
  </si>
  <si>
    <t>Жилищно-коммунальное хозяйство</t>
  </si>
  <si>
    <t>400</t>
  </si>
  <si>
    <t>Организация представления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</si>
  <si>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представления ежемесячных денежных компенсаций расходов по оплате жилищно-коммунальных услуг (Прочая закупка товаров, работ и услуг для государственных (муниципальных) нужд)</t>
  </si>
  <si>
    <t>Основное мероприятие "Организация представления ежемесячных денежных компенсаций расходов по оплате жилищно-коммунальных услуг"</t>
  </si>
  <si>
    <t xml:space="preserve"> 03 7 05 </t>
  </si>
  <si>
    <t>Основное мероприятие "Организация предоставления социального пособия на погребение"</t>
  </si>
  <si>
    <t>Основное мероприятие "Организация деятельности территориальных комиссий по делам несовершеннолетних и защите их прав"</t>
  </si>
  <si>
    <t>Содержание ребёнка в семье опекуна и приёмной семье, а также вознаграждение, причитающееся приёмному родителю  (Закупка товаров, работ и услуг для государственных (муниципальных) нужд)</t>
  </si>
  <si>
    <t>Осуществление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</si>
  <si>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99 9 00 70110</t>
  </si>
  <si>
    <t>99 9 00 80110</t>
  </si>
  <si>
    <t xml:space="preserve"> 99 </t>
  </si>
  <si>
    <t xml:space="preserve"> 99 9 </t>
  </si>
  <si>
    <t>Реализация функций органов власти Краснояружского района</t>
  </si>
  <si>
    <t>Иные непрограммные мероприятия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</si>
  <si>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</si>
  <si>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Охрана окружающей среды</t>
  </si>
  <si>
    <t>Другие вопросы в области охраны окружающей среды</t>
  </si>
  <si>
    <t>Обеспечение деятельности (оказание услуг) государственных (муниципальных) учреждений (организаций)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</si>
  <si>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(Иные бюджетные ассигнования)</t>
  </si>
  <si>
    <t>Обеспечение деятельности (оказание услуг) государственных (муниципальных) учреждений (организаций)  (Предоставление субсидий бюджетным, автономным учреждениям и иным некоммерческим организациям)</t>
  </si>
  <si>
    <t>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</si>
  <si>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права граждан на социальное обслуживание  (Закупка товаров, работ и услуг для государственных (муниципальных) нужд)</t>
  </si>
  <si>
    <t>Организация транспортного обслуживания населения (Закупка товаров, работ и услуг для государственных (муниципальных) нужд)</t>
  </si>
  <si>
    <t>Компенсация потерь в доходах организациям автомобильного транспорта, осуществляющим перевозки по льготным тарифам (Закупка товаров, работ и услуг для государственных (муниципальных) нужд)</t>
  </si>
  <si>
    <t>Основное мероприятие "Развитие инфраструктуры системы дошкольного образования"</t>
  </si>
  <si>
    <t xml:space="preserve"> 02 1 04</t>
  </si>
  <si>
    <t>02 1 04 22110</t>
  </si>
  <si>
    <t>02 1 04 72120</t>
  </si>
  <si>
    <t>04 3 04 22110</t>
  </si>
  <si>
    <t>Обеспечение жильём молодых семей (Социальное обеспечение и иные выплаты населению)</t>
  </si>
  <si>
    <t>07 3 01 L4970</t>
  </si>
  <si>
    <t>Обеспечение функций  органов местного самоуправления  (Иные бюджетные ассигнования)</t>
  </si>
  <si>
    <t xml:space="preserve">  02 1 04 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</si>
  <si>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</si>
  <si>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</si>
  <si>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"Развитие информационного общества" муниципальной программы Краснояружского района  "Развитие информационного общества в Краснояружском районе"</t>
  </si>
  <si>
    <t>Муниципальная программа Краснояружского района  "Социальная поддержка граждан в Краснояружском районе"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</si>
  <si>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 муниципальной программы  Краснояружского района  "Социальная поддержка граждан в Краснояружском районе"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</si>
  <si>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</si>
  <si>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</si>
  <si>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</si>
  <si>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Муниципальная программа 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</si>
  <si>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 Краснояружского района "Развитие сельского хозяйства и охрана окружающей среды в Краснояружском районе"</t>
  </si>
  <si>
    <t>Подпрограмма "Совершенствование и развитие транспортной системы" муниципальной программы 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</si>
  <si>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</si>
  <si>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</si>
  <si>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 "Развитие информационного общества в Краснояружском районе"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</si>
  <si>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</si>
  <si>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 Предоставление гражданам  адресных субсидий на оплату жилого помещения и коммунальных услуг  (Социальное обеспечение и иные выплаты населению)</t>
  </si>
  <si>
    <t xml:space="preserve">Выплаты ежемесячных денежных компесаций расходов по оплате жилищно-коммунальных услуг ветеранам труда (Социальное обеспечение и иные выплаты населению) 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</si>
  <si>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</si>
  <si>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</si>
  <si>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 xml:space="preserve"> 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</si>
  <si>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Основное мероприятие "Осуществление полномочий в области охраны труда" </t>
  </si>
  <si>
    <t>Осуществление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</si>
  <si>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09 </t>
  </si>
  <si>
    <t xml:space="preserve"> 08 </t>
  </si>
  <si>
    <t xml:space="preserve"> 08 2 </t>
  </si>
  <si>
    <t xml:space="preserve"> 08 2 01 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</si>
  <si>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 на 2015-2020 годы"</t>
  </si>
  <si>
    <t>Основное мероприятие "Организация транспортного обслуживания населения"</t>
  </si>
  <si>
    <t xml:space="preserve"> 08 1 </t>
  </si>
  <si>
    <t xml:space="preserve"> 08 1 01 </t>
  </si>
  <si>
    <t>Основное мероприятие "Содержание и ремонт автомобильных дорог общего пользования местного значения"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</si>
  <si>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</si>
  <si>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ветеранам труда 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</si>
  <si>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ветеранам труда  (Социальное обеспечение и иные выплаты населению)</t>
  </si>
  <si>
    <t>Периодическая печать и издательства</t>
  </si>
  <si>
    <t xml:space="preserve"> 07 1 04 </t>
  </si>
  <si>
    <t>Основное мероприятие "Выплата социального пособия на погребение и возмещение расходов по гарантированному перечню услуг по погребению"</t>
  </si>
  <si>
    <t xml:space="preserve"> Выплата социального пособия на погребение и возмещение расходов по гарантированному перечню услуг по погребению (Закупка товаров, работ и услуг для государственных (муниципальных) нужд)</t>
  </si>
  <si>
    <t>03</t>
  </si>
  <si>
    <t>09</t>
  </si>
  <si>
    <t>08</t>
  </si>
  <si>
    <t>06</t>
  </si>
  <si>
    <t>Доплаты к пенсии (Закупка товаров, работ и услуг для государственных (муниципальных) нужд)</t>
  </si>
  <si>
    <t>Доплаты к пенсии (Социальное обеспечение и иные выплаты населению)</t>
  </si>
  <si>
    <t xml:space="preserve"> 03 2 </t>
  </si>
  <si>
    <t xml:space="preserve"> 03 2 01 </t>
  </si>
  <si>
    <t>Предоставление материальной и иной помощи для погребения  (Закупка товаров, работ и услуг для государственных (муниципальных) нужд)</t>
  </si>
  <si>
    <t>Приложение  7</t>
  </si>
  <si>
    <t xml:space="preserve">Приложение 8  </t>
  </si>
  <si>
    <t>Таблица 2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</si>
  <si>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 Краснояружского района  "Социальная поддержка граждан в Краснояружском районе"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</si>
  <si>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</si>
  <si>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</si>
  <si>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 "</t>
  </si>
  <si>
    <t>Муниципальная программа Краснояружского района  "Развитие экономического потенциала и формирование благоприятного предприни-мательского климата в Краснояружском районе 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</si>
  <si>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</si>
  <si>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"Развитие дошкольного образо-вания"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</si>
  <si>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 "</t>
  </si>
  <si>
    <t>Муниципальная программа Краснояружского района  "Развитие физической культуры, спорта и молодёжного движения в Краснояружском районе 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</si>
  <si>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 "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</si>
  <si>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(Социальное обеспечение и иные выплаты населению)</t>
  </si>
  <si>
    <t>99 9 00 00590</t>
  </si>
  <si>
    <t>Жилищное хозяйство</t>
  </si>
  <si>
    <t>Основное мероприятие "Расходы по содержанию муниципального жилищного фонда"</t>
  </si>
  <si>
    <t>Осуществление мер по социальной защите граждан, являющихся усыновителями  (Социальное обеспечение и иные выплаты населению)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</si>
  <si>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</si>
  <si>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 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</si>
  <si>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 "</t>
  </si>
  <si>
    <t>Подпрограмма "Развитие дошкольного образова-ния"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</si>
  <si>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 "</t>
  </si>
  <si>
    <t>Подпрограмма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</si>
  <si>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 xml:space="preserve">Осуществление первичного воинского учёта на территориях, где отсутствуют военные комиссариаты (Межбюджетные трансферты) </t>
  </si>
  <si>
    <t>Осуществление полномочий Белгородской области по расчёту и предоставлению дотаций на выравнивание бюджетной обеспеченности поселений (Межбюджетные трансферты)</t>
  </si>
  <si>
    <t>07 3 02 26460</t>
  </si>
  <si>
    <t>Подпрограмма "Социальная поддержка семьи и детей" муниципальной программы Краснояружского района "Социальная поддержка граждан в Краснояружском районе"</t>
  </si>
  <si>
    <t>Подпрограмма "Улучшение условий и охрана труда" муниципальной программы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</si>
  <si>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Органы юстиции</t>
  </si>
  <si>
    <t xml:space="preserve"> 12 1 F2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</si>
  <si>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</si>
  <si>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03 3 Р1</t>
  </si>
  <si>
    <t>Проект "Финансовая поддержка семей при рождении детей"</t>
  </si>
  <si>
    <t xml:space="preserve">  10</t>
  </si>
  <si>
    <t xml:space="preserve">  10 1</t>
  </si>
  <si>
    <t xml:space="preserve">  10 1 03</t>
  </si>
  <si>
    <t>10 1 03 25040</t>
  </si>
  <si>
    <t>Основное мероприятие "Модернизация, развитие и сопровождение региональной информационно-аналитической системы"</t>
  </si>
  <si>
    <t>Модернизация, развитие и сопровождение региональной информационно-аналитической системы (Закупка товаров, работ и услуг для государственных (муниципальных) нужд)</t>
  </si>
  <si>
    <t>Основное мероприятие Федеральный проект "Формирование комфортной городской среды"</t>
  </si>
  <si>
    <t>Другие вопросы в области национальной безопасности и правоохранительной деятельности</t>
  </si>
  <si>
    <t xml:space="preserve"> 01 2</t>
  </si>
  <si>
    <t>Поддержка внедрения систем видеонаблюдения в общественных местах (Закупка товаров, работ и услуг для государственных (муниципальных) нужд)</t>
  </si>
  <si>
    <t>01 2 03 20380</t>
  </si>
  <si>
    <t>Основное мероприятие "Поддержка внедрения систем видеонаблюдения в общественных местах"</t>
  </si>
  <si>
    <t xml:space="preserve"> 01 2 03</t>
  </si>
  <si>
    <t>Реализация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</si>
  <si>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07 1 04 71350</t>
  </si>
  <si>
    <t>03 1 02 12610</t>
  </si>
  <si>
    <t>03 2 01 71590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</si>
  <si>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</si>
  <si>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861 </t>
  </si>
  <si>
    <t>14</t>
  </si>
  <si>
    <t>МУ Управление образования администрации Краснояружского района</t>
  </si>
  <si>
    <t>871</t>
  </si>
  <si>
    <t>Дошкольное образование</t>
  </si>
  <si>
    <t>Общее образование</t>
  </si>
  <si>
    <t>Другие вопросы в области образования</t>
  </si>
  <si>
    <t>МУ Управление культуры администрации Краснояружского района</t>
  </si>
  <si>
    <t>872</t>
  </si>
  <si>
    <t>Культура и кинематография</t>
  </si>
  <si>
    <t>Культура</t>
  </si>
  <si>
    <t>Другие вопросы в области культуры, кинематографии</t>
  </si>
  <si>
    <t>МУ Управление социальной защиты населения</t>
  </si>
  <si>
    <t xml:space="preserve">Оплата ежемесячных денежных выплат труженникам тыла </t>
  </si>
  <si>
    <t>03 1 02 72420</t>
  </si>
  <si>
    <t>03 1 02 72450</t>
  </si>
  <si>
    <t>03 1 01 72510</t>
  </si>
  <si>
    <t>03 1 01 72520</t>
  </si>
  <si>
    <t>03 1 01 72530</t>
  </si>
  <si>
    <t>03 1 01 72540</t>
  </si>
  <si>
    <t>03 1 02 72620</t>
  </si>
  <si>
    <t xml:space="preserve">10 </t>
  </si>
  <si>
    <t>Другие вопросы в области социальной политики</t>
  </si>
  <si>
    <t>Муниципальный совет Краснояружского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</si>
  <si>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</si>
  <si>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890</t>
  </si>
  <si>
    <t>Обеспечение проведения выборов и референдумов</t>
  </si>
  <si>
    <t>99 9 00 00210</t>
  </si>
  <si>
    <t>01 3 01 71220</t>
  </si>
  <si>
    <t>01 2 01 71310</t>
  </si>
  <si>
    <t>99 9 00 00190</t>
  </si>
  <si>
    <t>03 6 01 59300</t>
  </si>
  <si>
    <t>01 4 01 00590</t>
  </si>
  <si>
    <t>06 3 01 71210</t>
  </si>
  <si>
    <t>08 2 01 63810</t>
  </si>
  <si>
    <t>07 1 02 71340</t>
  </si>
  <si>
    <t>03 1 02 13820</t>
  </si>
  <si>
    <t>03 1 02 73820</t>
  </si>
  <si>
    <t>05 1 01 00590</t>
  </si>
  <si>
    <t>99 9 00 20450</t>
  </si>
  <si>
    <t>99 9 00 51180</t>
  </si>
  <si>
    <t>к решению муниципального совета</t>
  </si>
  <si>
    <t xml:space="preserve">Краснояружского района </t>
  </si>
  <si>
    <t>Ведомственная структура расходов бюджета</t>
  </si>
  <si>
    <t>тыс.руб.</t>
  </si>
  <si>
    <t>Наименование показателя</t>
  </si>
  <si>
    <t>Министерство, ведомство</t>
  </si>
  <si>
    <t>Раз-дел</t>
  </si>
  <si>
    <t>Подраздел</t>
  </si>
  <si>
    <t>Целевая статья</t>
  </si>
  <si>
    <t>Средства обл.бюджета</t>
  </si>
  <si>
    <t>Средства местного бюджета</t>
  </si>
  <si>
    <t>В С Е Г О</t>
  </si>
  <si>
    <t>Оплата ежемесячных денежных выплат ветеранам труда, ветеранам военной службы (Закупка товаров, работ и услуг для государственных (муниципальных) нужд)</t>
  </si>
  <si>
    <t xml:space="preserve"> 02 2 02 </t>
  </si>
  <si>
    <t>Основное мероприятие "Проведение детской оздоровительной компании"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</si>
  <si>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(Закупка товаров, работ и услуг для государственных (муниципальных) нужд)</t>
  </si>
  <si>
    <t xml:space="preserve"> 03 7 03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</si>
  <si>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(Закупка товаров, работ и услуг для государственных (муниципальных) нужд)</t>
  </si>
  <si>
    <t>Подпограмма "Повышение эффективности работы в сфере профилактики правонарушений и борьбы с преступностью"муниципальной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</si>
  <si>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</si>
  <si>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04 4</t>
  </si>
  <si>
    <t xml:space="preserve"> 04 4 01</t>
  </si>
  <si>
    <t>04 4 01 72220</t>
  </si>
  <si>
    <t>Сохранение объектов культурного наследия (памятников истории и культуры за счет средств областного бюджета)  (Закупка товаров, работ и услуг для государственных (муниципальных) нужд)</t>
  </si>
  <si>
    <t>Основное мероприятие "Государственная охрана объектов культурного наследия"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</si>
  <si>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в Краснояружском районе"</t>
  </si>
  <si>
    <t xml:space="preserve"> 10 1</t>
  </si>
  <si>
    <t>12 1 F2 55550</t>
  </si>
  <si>
    <t>Все кап.вложения</t>
  </si>
  <si>
    <t>2022 год</t>
  </si>
  <si>
    <t>Осуществление переданного полномочия Российской Федерации по осуществлению ежегодной денежной выплаты лицам, награждённым нагрудным знаком "Почётный донор России"  (Социальное обеспечение и иные выплаты населению)</t>
  </si>
  <si>
    <t>Осуществление полномочий по обеспечению жильем отдельных категорий граждан,
установленных Федеральным законом от 24 ноября 1995 года № 181-ФЗ «О социальной
защите инвалидов в Российской Федерации» (Социальное обеспечение и иные выплаты населению)</t>
  </si>
  <si>
    <t>07 3 04 51760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</si>
  <si>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</si>
  <si>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капитальных вложений (строительство, реконструкция) в объекты муниципальной собственности (Закупка товаров, работ и услуг для государственных (муниципальных) нужд)</t>
  </si>
  <si>
    <t>04 3 04 72120</t>
  </si>
  <si>
    <t xml:space="preserve"> 04 3 04 72120</t>
  </si>
  <si>
    <t xml:space="preserve"> 01 2 02</t>
  </si>
  <si>
    <t>01 2 02 20300</t>
  </si>
  <si>
    <t>Основное мероприятие "Создание и стимулирование общественных организаций правоохранительной направленности"</t>
  </si>
  <si>
    <t>Непрограммная часть</t>
  </si>
  <si>
    <t>Подпрограмма "Доступная среда" в рамках муниципальной программы Краснояружского района "Социальная поддержка граждан в Краснояружском районе "</t>
  </si>
  <si>
    <t xml:space="preserve"> 03 5 </t>
  </si>
  <si>
    <t xml:space="preserve"> 03 5 01 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</si>
  <si>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</si>
  <si>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 xml:space="preserve">  07 3 09 </t>
  </si>
  <si>
    <t>07 3 09 73790</t>
  </si>
  <si>
    <t>Основное мероприятие Обеспечение жильем медицинских работников</t>
  </si>
  <si>
    <t>Обеспечение жильем медицинских работников (Капитальные вложения в объекты государственной (муниципальной) собственности)</t>
  </si>
  <si>
    <t>Здравоохранение</t>
  </si>
  <si>
    <t>Другие вопросы в области здравоохранения</t>
  </si>
  <si>
    <t xml:space="preserve"> 07 1 01 </t>
  </si>
  <si>
    <t>07 1 01 20010</t>
  </si>
  <si>
    <t>07 3 09 S3790</t>
  </si>
  <si>
    <t>Основное мероприятие Мероприятия по благоустройству населённых пунктов</t>
  </si>
  <si>
    <t xml:space="preserve">  07 1 01 </t>
  </si>
  <si>
    <t>№ п/п</t>
  </si>
  <si>
    <t>Наименование поселений</t>
  </si>
  <si>
    <t>1.</t>
  </si>
  <si>
    <t>И Т О Г О</t>
  </si>
  <si>
    <t>12 2 01 71450</t>
  </si>
  <si>
    <t xml:space="preserve"> 12 2</t>
  </si>
  <si>
    <t xml:space="preserve"> 12 2 01</t>
  </si>
  <si>
    <t>Подпрограмма Обеспечение проведения мероприятий по благоустройству общественных территорий и иных территорий поселений Краснояружского района</t>
  </si>
  <si>
    <t>Основное мероприятие Обеспечение проведения мероприятий по благоустройству общественных территорий и иных территорий поселений Краснояружского района, численностью населения свыше 1000 человек</t>
  </si>
  <si>
    <t>Мероприятий по благоустройству общественных территорий муниципального района (Капитальные вложения в объекты государственной (муниципальной) собственности)</t>
  </si>
  <si>
    <t>Основное мероприятие "Создание и стимулирование общественных организаций правоохранительной направленности" (Социальное обеспечение и иные выплаты населению)</t>
  </si>
  <si>
    <t>Поддержка внедрения систем видеонаблюдения в общественных местах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</si>
  <si>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 (Социальное обеспечение и иные выплаты населению)</t>
  </si>
  <si>
    <t>муниципального района на 2022 год и плановый период 2023 и 2024 годов.</t>
  </si>
  <si>
    <t>2024 год</t>
  </si>
  <si>
    <t>03 3 02 71520</t>
  </si>
  <si>
    <t xml:space="preserve">Расходы на осуществление деятельности по ремонту жилых помещений, в которых дети-сироты и дети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</t>
  </si>
  <si>
    <t xml:space="preserve"> 09 3</t>
  </si>
  <si>
    <t xml:space="preserve"> 09 3 G2 </t>
  </si>
  <si>
    <t xml:space="preserve"> 09 3 G2 G0000</t>
  </si>
  <si>
    <t>Подпрограмма "Охрана окружающей среды и рациональное природопользование" муниципальной программы Краснояружского района "Развитие сельского хозяйства и охрана окружающей среды в Краснояружском районе"</t>
  </si>
  <si>
    <t>Основное мероприятие "Проект Комплексная система обращения с твердыми коммунальными отходами"</t>
  </si>
  <si>
    <t>Реализация национального проекта "Экология"</t>
  </si>
  <si>
    <t>07 3 10 73900</t>
  </si>
  <si>
    <t xml:space="preserve"> 07 3 10</t>
  </si>
  <si>
    <t xml:space="preserve"> 03 5 01 50270</t>
  </si>
  <si>
    <t>Основное мероприятие "Предоставление благоустроенных жилых помещений семьям с детьми инвалидами"</t>
  </si>
  <si>
    <t>Реализация мероприятий по обеспечению жильем семей, имеющих детей-инвалидов, нуждающихся в улучшении жилищных условий.</t>
  </si>
  <si>
    <t>04 1 02 L5192</t>
  </si>
  <si>
    <t>99 9 00  L5110</t>
  </si>
  <si>
    <t xml:space="preserve"> 09 1 04</t>
  </si>
  <si>
    <t>09 1 04 73880</t>
  </si>
  <si>
    <t>Основное мероприятие " Осуществление деятельности по обращению с животными без владельцев"</t>
  </si>
  <si>
    <t>Осуществление полномочий по организации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</si>
  <si>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Проведение комплексных кадастровых работ (Закупка товаров, работ и услуг для государственных (муниципальных) нужд</t>
  </si>
  <si>
    <t>Комплектование книжных фондов библиотек  муниципальных образований и государственных библиотек городов Москвы и Санкт-Петербурга (Закупка товаров, работ и услуг для государственных (муниципальных) нужд)</t>
  </si>
  <si>
    <t>от ________ 2021 года № _____</t>
  </si>
  <si>
    <t xml:space="preserve"> Распределение бюджетных ассигнований по разделам, подразделам классификации  расходов бюджета на осуществление бюджетных инвестиций в форме капитальных вложений в объекты муниципальной собственности на 2022 год и плановый период 2023 и 2024 годов</t>
  </si>
  <si>
    <t>02 2 03 73080</t>
  </si>
  <si>
    <t>Реализация мероприятий по оснащению учебным, технологическим оборудованием и мебелью муниципальных организаций, подлежащих капитальному ремонту, строительству и реконструкции (Закупка товаров, работ и услуг для государственных (муниципальных) нужд)</t>
  </si>
  <si>
    <t>02 1 04 73080</t>
  </si>
  <si>
    <t>Расходы по оснащению учебным, технологическим оборудованием и мебелью муниципальных организаций, подлежащих капитальному ремонту, строительству и реконструкции (Закупка товаров, работ и услуг для государственных (муниципальных) нужд)</t>
  </si>
  <si>
    <t>2</t>
  </si>
  <si>
    <t>Доходы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</si>
  <si>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РФ, в части, подлежащей зачислению в бюджет муниципального района</t>
  </si>
  <si>
    <t>Итого закрепленных налоговых и неналоговых доходов</t>
  </si>
  <si>
    <t>2.</t>
  </si>
  <si>
    <t>Часть общего объема доходов местного бюджета</t>
  </si>
  <si>
    <t>3.</t>
  </si>
  <si>
    <t>Субсидии из областного бюджета на строительство и капитальный ремонт дорог общего пользования</t>
  </si>
  <si>
    <t>Всего доходов</t>
  </si>
  <si>
    <t>Расходы</t>
  </si>
  <si>
    <t xml:space="preserve">Капитальный и текущий ремонт, реконструкция и строительство автомобильных дорог общего пользования местного значения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</si>
  <si>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</si>
  <si>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4.</t>
  </si>
  <si>
    <t>Управление дорожным хозяйством</t>
  </si>
  <si>
    <t>Всего расходов</t>
  </si>
  <si>
    <t>Таблица 1</t>
  </si>
  <si>
    <t>Вязовское сельское поселение</t>
  </si>
  <si>
    <t>Графовское  сельское поселение</t>
  </si>
  <si>
    <t>Илек-Пеньковское  сельское поселение</t>
  </si>
  <si>
    <t>Колотиловское  сельское поселение</t>
  </si>
  <si>
    <t>5.</t>
  </si>
  <si>
    <t>Репяховское  сельское поселение</t>
  </si>
  <si>
    <t>6.</t>
  </si>
  <si>
    <t>Сергиевское  сельское поселение</t>
  </si>
  <si>
    <t>7.</t>
  </si>
  <si>
    <t>Теребренское  сельское поселение</t>
  </si>
  <si>
    <t>8.</t>
  </si>
  <si>
    <t>Городское поселение "Поселок Красная Яруга"</t>
  </si>
  <si>
    <t>Распределение субвенций бюджетам поселений</t>
  </si>
  <si>
    <t xml:space="preserve">на осуществление полномочий  по первичному </t>
  </si>
  <si>
    <t xml:space="preserve">воинскому  учету на территориях, где отсутствуют </t>
  </si>
  <si>
    <t>военные комиссариаты</t>
  </si>
  <si>
    <t>03 5 01 50270</t>
  </si>
  <si>
    <t xml:space="preserve"> 03 5 01 20270</t>
  </si>
  <si>
    <t>на 2022 год и плановый период 2023 и 2024 годы</t>
  </si>
  <si>
    <t>от ___ декабря 2021 года № ___</t>
  </si>
  <si>
    <t>Распределение дотаций на выравнивание бюджетной обеспеченности поселений на 2022 год и на плановый период 2023 и 2024 годов</t>
  </si>
  <si>
    <t>от ____ декабря 2021 года №____</t>
  </si>
  <si>
    <t>Бюджет дорожного фонда Краснояружского района на 2022 год и на плановый период 2023 и 2024 годов</t>
  </si>
  <si>
    <t>Содержание и ремонт автомобильных дорог общего пользования местного значения (Предоставление субсидий бюджетным, автономным учреждениям и иным некоммерческим организациям)</t>
  </si>
  <si>
    <t>08 1 01 20570</t>
  </si>
  <si>
    <t>Благоустройство (Предоставление субсидий бюджетным, автономным учреждениям и иным некоммерческим организациям)</t>
  </si>
  <si>
    <t>Реализация мероприятий по обеспечению жильем семей, имеющих детей-инвалидов, нуждающихся в улучшении жилищных условий (Капитальные вложения в объекты недвижимого имущества государственной (муниципальной) собственности)</t>
  </si>
  <si>
    <t>02 1 04 S3080</t>
  </si>
  <si>
    <t>02 2 03 S3080</t>
  </si>
  <si>
    <t>Распределение бюджетных ассигнований по целевым статьям (муниципальным программам Краснояружского района и непрограммным направлениям деятельности), группам видов расходов, разделам, подразделам  классификации  расходов бюджета на 2022 год и плановый период 2023 и 2024 годов</t>
  </si>
  <si>
    <t>от ________ 2021 года № ___</t>
  </si>
  <si>
    <t>Распределение бюджетных ассигнований по разделам, подразделам, целевым статьям (муниципальным программам Краснояружского района и непрограммным направлениям деятельности), группам видов расходов классификации  расходов бюджета на 2022 год и плановый период 2023 и 2024 годов</t>
  </si>
  <si>
    <t>от __________ 2021 года №____</t>
  </si>
  <si>
    <t>от ___________ 2021 года № ___</t>
  </si>
  <si>
    <t xml:space="preserve">Содержание и ремонт автомобильных дорог общего пользования местного значения </t>
  </si>
  <si>
    <t>Реализация мероприятий по обеспечению жильем семей, имеющих детей-инвалидов, нуждающихся в улучшении жилищных условий. (Капитальные вложения в объекты недвижимого имущества государственной (муниципальной) собственности)</t>
  </si>
  <si>
    <t>07 3 10 S3900</t>
  </si>
  <si>
    <t>Осуществление деятельности по опеке и попечительству в отношении совершеннолетних лиц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</si>
  <si>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 (Закупка товаров, работ и услуг для государственных (муниципальных) нужд)</t>
  </si>
  <si>
    <t>Выплата пособий малоимущим гражданам, оказавшимся в тяжёлой жизненной ситуации (Социальное обеспечение и иные выплаты населению)</t>
  </si>
  <si>
    <t>08 2 02 63820</t>
  </si>
  <si>
    <t>Организация предоставления отдельных мер социальной защиты населения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</si>
  <si>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(выплата пособия) (Закупка товаров, работ и услуг для государственных (муниципальных) нужд)</t>
  </si>
  <si>
    <t>Осуществление мер по социальной защите граждан, являющихся усыновителями  (Закупка товаров, работ и услуг для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</si>
  <si>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(Закупка товаров, работ и услуг для государственных (муниципальных) нужд)</t>
  </si>
  <si>
    <t xml:space="preserve">Подпрограмма " Развитие дошкольного образования" муниципальной программы Краснояружского района "Развитие образования Краснояружского района" </t>
  </si>
  <si>
    <t xml:space="preserve">Подпрограмма "Развитие общего образования" муниципальной программы Краснояружского района "Развитие образования Краснояружского района" </t>
  </si>
  <si>
    <t xml:space="preserve"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 </t>
  </si>
  <si>
    <t>Муниципальная программа Краснояружского района "Социальная поддержка граждан в Краснояружском районе"</t>
  </si>
  <si>
    <t>Подпрограмма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</t>
  </si>
  <si>
    <t>Подпрограмма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</si>
  <si>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Краснояружского района "Социальная поддержка граждан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</si>
  <si>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"Социальная поддержка граждан в Краснояружском районе"</t>
  </si>
  <si>
    <t>Муниципальная программа Краснояружского района "Развитие культуры и искусства в Краснояружском районе"</t>
  </si>
  <si>
    <t xml:space="preserve">Подпрограмма "Развитие библиотечного дела"  муниципальной программы Краснояружского района "Развитие культуры и искусства в Краснояружском районе" </t>
  </si>
  <si>
    <t xml:space="preserve">Подпрограмма "Развитие музейного дела" муниципальной программы Краснояружского района "Развитие культуры и искусства в Краснояружском районе" </t>
  </si>
  <si>
    <t xml:space="preserve">Подпрограмма "Культурно-досуговая деятельность и народное творчество"  муниципальной программы Краснояружского района "Развитие культуры и искусства в Краснояружском районе" </t>
  </si>
  <si>
    <t xml:space="preserve">Подпрограмма "Обеспечение и реализация муниципальной программы"  муниципальной программы Краснояружского района "Развитие культуры и искусства в Краснояружском районе" </t>
  </si>
  <si>
    <t>Подпрограмма "Развитие физической культуры и массового спорта"  муниципальной программы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</si>
  <si>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</si>
  <si>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</si>
  <si>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</si>
  <si>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Подпрограмма "Стимулирование развития жилищного строительства"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</si>
  <si>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</si>
  <si>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"Совершенствование и развитие транспортной системы и дорожной сети Краснояружского района "</t>
  </si>
  <si>
    <t xml:space="preserve">Приложение 3  </t>
  </si>
  <si>
    <t>Приложение 4</t>
  </si>
  <si>
    <t>Приложение  5</t>
  </si>
  <si>
    <t>Приложение 6</t>
  </si>
  <si>
    <t>Основное мероприятие "Осуществление деятельности по опеке и попечительству в отношении совершеннолетних лиц"</t>
  </si>
  <si>
    <t>Осуществление деятельности по опеке и попечительству в отношении совершеннолетних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</si>
  <si>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совершеннолетних лиц (Закупка товаров, работ и услуг для государственных (муниципальных) нужд)</t>
  </si>
  <si>
    <t xml:space="preserve"> 03 7 04 </t>
  </si>
  <si>
    <t>Обеспечение функций органов местного самоуправления (Закупка товаров, работ и услуг для государственных (муниципальных) нужд)</t>
  </si>
  <si>
    <t>Обеспечение функций органов местного самоуправления (Иные бюджетные ассигнования)</t>
  </si>
  <si>
    <t>Резервный фонд (Иные бюджетные ассигнования)</t>
  </si>
  <si>
    <t xml:space="preserve"> 03</t>
  </si>
  <si>
    <t xml:space="preserve">Молодежная политика </t>
  </si>
  <si>
    <t>Основное мероприятие "Предоставление мер социальной поддержки семьям и детям"</t>
  </si>
  <si>
    <t xml:space="preserve"> 02 1 02 </t>
  </si>
  <si>
    <t>Администрация муниципального района " Краснояружский  район"</t>
  </si>
  <si>
    <t>Общегосударственные вопросы</t>
  </si>
  <si>
    <t>850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</si>
  <si>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</si>
  <si>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</si>
  <si>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</si>
  <si>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200</t>
  </si>
  <si>
    <t>Национальная безопасность и правоохранительная деятельность</t>
  </si>
  <si>
    <t xml:space="preserve">850 </t>
  </si>
  <si>
    <t>Национальная экономика</t>
  </si>
  <si>
    <t>Общеэкономические вопросы</t>
  </si>
  <si>
    <t>Межбюджетиые трансферты бюджетам субъектов Российской Федерации и муниципальных образований общего характера</t>
  </si>
  <si>
    <t xml:space="preserve"> 04 5 01 </t>
  </si>
  <si>
    <t xml:space="preserve"> 04 5 02 </t>
  </si>
  <si>
    <t>Дополнительное образование детей</t>
  </si>
  <si>
    <t>Основное мероприятие "Предоставление мер социальной поддержки работникам муниципальных учреждений (организаций) культуры"</t>
  </si>
  <si>
    <t>Обеспечение права граждан на социальное обслуживание (Закупка товаров, работ и услуг для государственных (муниципальных) нужд)</t>
  </si>
  <si>
    <t>Обеспечение права граждан на социальное обслуживание (Иные бюджетные ассигнования)</t>
  </si>
  <si>
    <t>Обеспечение функций 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</si>
  <si>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(Закупка товаров, работ и услуг для государственных (муниципальных) нужд)</t>
  </si>
  <si>
    <t>Расходы на выплаты по оплате труда членов избирательной комиссии по обеспечению проведения выборов и референдумов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</si>
  <si>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03 7 </t>
  </si>
  <si>
    <t xml:space="preserve"> 03 7 02 </t>
  </si>
  <si>
    <t>Выплата пособий малоимущим гражданам, оказавшимся в тяжёлой жизненной ситуации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</si>
  <si>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(Закупка товаров, работ и услуг для государственных (муниципальных) нужд)</t>
  </si>
  <si>
    <t>Содержание ребёнка в семье опекуна и приёмной семье, а также вознаграждение, причитающееся приёмному родителю   (Закупка товаров, работ и услуг для государственных (муниципальных) нужд)</t>
  </si>
  <si>
    <t>Основное мероприятие "Развитие инфраструктуры в сфере культуры"</t>
  </si>
  <si>
    <t xml:space="preserve"> 04 3 04 </t>
  </si>
  <si>
    <t>Капитальный ремонт объектов муниципальной собственности (Закупка товаров, работ и услуг для государственных (муниципальных) нужд)</t>
  </si>
  <si>
    <t xml:space="preserve">Основное мероприятие "Осуществление отдельных полномочий по рассмотрению дел об административных правонарушений" </t>
  </si>
  <si>
    <t xml:space="preserve"> 01 2 01 </t>
  </si>
  <si>
    <t xml:space="preserve"> 01 </t>
  </si>
  <si>
    <t>01</t>
  </si>
  <si>
    <t>04</t>
  </si>
  <si>
    <t xml:space="preserve"> 01 3 </t>
  </si>
  <si>
    <t xml:space="preserve"> 01 3 01 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</si>
  <si>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 (Закупка товаров, работ и услуг для государственных (муниципальных) нужд)</t>
  </si>
  <si>
    <t>Всего</t>
  </si>
  <si>
    <t>05</t>
  </si>
  <si>
    <t>02</t>
  </si>
  <si>
    <t>Проведение оздоровительной кампании детей (Предоставление субсидий бюджетным, автономным учреждениям и иным некоммерческим организациям)</t>
  </si>
  <si>
    <t xml:space="preserve"> 02 5 01 </t>
  </si>
  <si>
    <t>04 1 02 21440</t>
  </si>
  <si>
    <t>Комплектование книжных фондов библиотек  (Закупка товаров, работ и услуг для государственных (муниципальных) нужд)</t>
  </si>
  <si>
    <t>Обустройство и восстановление воинских захоронений  (Закупка товаров, работ и услуг для государственных (муниципальных) нужд)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</si>
  <si>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</si>
  <si>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</si>
  <si>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</si>
  <si>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</si>
  <si>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"Реализация общеобра-зовательных программ дошкольного образования"</t>
  </si>
  <si>
    <t>Обеспечение права граждан на социальное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</si>
  <si>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</si>
  <si>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Под-раз-дел</t>
  </si>
  <si>
    <t xml:space="preserve"> 05 2 </t>
  </si>
  <si>
    <t xml:space="preserve"> 05 2 01 </t>
  </si>
  <si>
    <t>Основное мероприятие "Вовлечение в общественную деятельность молодежи в возрасте от 14 до 30 лет"</t>
  </si>
  <si>
    <t>Осуществление отдельных полномочий по рассмотрению дел об административных правонарушений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</si>
  <si>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родителей"</t>
  </si>
  <si>
    <t xml:space="preserve"> 03 4 </t>
  </si>
  <si>
    <t xml:space="preserve"> 03 4 01 </t>
  </si>
  <si>
    <t>Основное мероприятие "Поддержка социально-ориентированных некоммерческих организаций"</t>
  </si>
  <si>
    <t xml:space="preserve"> 06 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</si>
  <si>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</si>
  <si>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субъекта Российской Федерации (Социальное обеспечение и иные выплаты населению)</t>
  </si>
  <si>
    <t>07</t>
  </si>
  <si>
    <t xml:space="preserve"> 07</t>
  </si>
  <si>
    <t xml:space="preserve"> 07 3 </t>
  </si>
  <si>
    <t xml:space="preserve"> 04 5 </t>
  </si>
  <si>
    <t>Доплаты к пенсии  (Закупка товаров, работ и услуг для государственных (муниципальных) нужд)</t>
  </si>
  <si>
    <t>Доплаты к пенсии  (Социальное обеспечение и иные выплаты населению)</t>
  </si>
  <si>
    <t xml:space="preserve"> 07 </t>
  </si>
  <si>
    <t xml:space="preserve"> 07 1 </t>
  </si>
  <si>
    <t xml:space="preserve">Основное мероприятие "Обеспечение деятельности (оказание услуг) государственных (муниципальных) учреждений (организаций)" </t>
  </si>
  <si>
    <t xml:space="preserve"> 03 1 </t>
  </si>
  <si>
    <t xml:space="preserve"> 03 1 02 </t>
  </si>
  <si>
    <t>Основное мероприятие "Социальная поддержка отдельных категорий граждан"</t>
  </si>
  <si>
    <t>Обеспечение равной доступности услуг общественного транспорта на территории Белгородской области для отдельных категорий граждан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</si>
  <si>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(Социальное обеспечение и иные выплаты населению)</t>
  </si>
  <si>
    <t>Организация наружного освещения населенных пунктов  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</si>
  <si>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</si>
  <si>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</si>
  <si>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>Проведение оздоровительной кампании детей  (Предоставление субсидий бюджетным, автономным учреждениям и иным некоммерческим организациям)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</si>
  <si>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</si>
  <si>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 xml:space="preserve"> 06 1 </t>
  </si>
  <si>
    <t>Основное мероприятие "Постановка на кадастровый учет земельных участков и объектов недвижимости, предусмотренных для дальнейшей реализации под инвестиционные проекты"</t>
  </si>
  <si>
    <t xml:space="preserve"> 06 1 01 </t>
  </si>
  <si>
    <t>Постановка на кадастровый учет земельных участков и объектов недвижимости, предусмотренных для дальнейшей реализации под инвестиционные проекты (Закупка товаров, работ и услуг для государственных (муниципальных) нужд)</t>
  </si>
  <si>
    <t>06 1 01 27290</t>
  </si>
  <si>
    <t>Основное мероприятие Проведение независимой оценки объектов муниципального имущества</t>
  </si>
  <si>
    <t xml:space="preserve"> 06 1 03 </t>
  </si>
  <si>
    <t>Проведение независимой оценки объектов муниципального имущества (Закупка товаров, работ и услуг для государственных (муниципальных) нужд)</t>
  </si>
  <si>
    <t>06 1 03 27300</t>
  </si>
  <si>
    <t xml:space="preserve"> 10 </t>
  </si>
  <si>
    <t xml:space="preserve"> 10 1 </t>
  </si>
  <si>
    <t>Основное мероприятие "Обеспечение предоставления муниципальных услуг с использованием современных информационных и телекоммуникационных технологий"</t>
  </si>
  <si>
    <t xml:space="preserve"> 10 1 01 </t>
  </si>
  <si>
    <t>Обеспечение предоставления муниципальных услуг с использованием современных информационных и телекоммуникационных технологий</t>
  </si>
  <si>
    <t>10 1 01 25010</t>
  </si>
  <si>
    <t>Муниципальная программа Краснояружского района Развитие кадровой политики Краснояружского района</t>
  </si>
  <si>
    <t xml:space="preserve"> 11 </t>
  </si>
  <si>
    <t>Подпрограмма Развитие государственной гражданской и муниципальной службы муниципальной программы Краснояружского района Развитие кадровой политики Краснояружского района</t>
  </si>
  <si>
    <t xml:space="preserve"> 11 1 </t>
  </si>
  <si>
    <t>Основное мероприятие кадровое обеспечение муниципальной службы</t>
  </si>
  <si>
    <t xml:space="preserve"> 11 1 01 </t>
  </si>
  <si>
    <t>Повышение квалификации, профессиональная подготовка и переподготовка кадров (Закупка товаров, работ и услуг для государственных (муниципальных) нужд)</t>
  </si>
  <si>
    <t>11 1 01 21010</t>
  </si>
  <si>
    <t>Подпрограмма Противодействие коррупции муниципальной программы Краснояружского района Развитие кадровой политики Краснояружского района</t>
  </si>
  <si>
    <t xml:space="preserve"> 11 2 01 </t>
  </si>
  <si>
    <t>11 2 01 21010</t>
  </si>
  <si>
    <t xml:space="preserve"> 11 2 </t>
  </si>
  <si>
    <t xml:space="preserve">Основное мероприятие Повышение квалификации, профессиональная подготовка и переподготовка кадров </t>
  </si>
  <si>
    <t>Повышение квалификации, профессиональная подготовка и переподготовка кадров(Закупка товаров, работ и услуг для государственных (муниципальных) нужд)</t>
  </si>
  <si>
    <t>Подпрограмма "Патриотическое воспитание граждан" муниципальной программы  Краснояружского района "Развитие физической культуры, спорта и молодёжного движения в Краснояружском районе"</t>
  </si>
  <si>
    <t xml:space="preserve">  05 3 </t>
  </si>
  <si>
    <t>Основное мероприятие "Патриотическое воспитание граждан"</t>
  </si>
  <si>
    <t xml:space="preserve">  05 3 01 </t>
  </si>
  <si>
    <t xml:space="preserve"> 05 3 01 29990</t>
  </si>
  <si>
    <t>Мероприятия (Закупка товаров, работ и услуг для государственных (муниципальных) нужд)</t>
  </si>
  <si>
    <t>Сохранение объектов культурного наследия (памятников истории и культуры)  (Закупка товаров, работ и услуг для государственных (муниципальных) нужд)</t>
  </si>
  <si>
    <t xml:space="preserve"> 04 2 02 </t>
  </si>
  <si>
    <t>04 2 02 29990</t>
  </si>
  <si>
    <t>Основное мероприятие Организация и проведение общественно значимых мероприятий</t>
  </si>
  <si>
    <t xml:space="preserve"> 04 3 02 </t>
  </si>
  <si>
    <t>04 3 02 29990</t>
  </si>
  <si>
    <t>Мероприятия (Предоставление субсидий бюджетным, автономным учреждениям и иным некоммерческим организациям)</t>
  </si>
  <si>
    <t>Основное мероприятие "Организация и проведение общественно значимых мероприятий"</t>
  </si>
  <si>
    <t xml:space="preserve"> 02 3 04 </t>
  </si>
  <si>
    <t>02 3 04 29990</t>
  </si>
  <si>
    <t xml:space="preserve"> 02 5 04 </t>
  </si>
  <si>
    <t>02 5 04 29990</t>
  </si>
  <si>
    <t>Основное мероприятие Реализация мероприятий в сфере образования</t>
  </si>
  <si>
    <t xml:space="preserve"> 05 3 01 </t>
  </si>
  <si>
    <t xml:space="preserve"> 05 3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</si>
  <si>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</si>
  <si>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Основное мероприятие Мероприятия по развитию дополнительного образования</t>
  </si>
  <si>
    <t xml:space="preserve"> 04 1 02 L5192</t>
  </si>
  <si>
    <t>00</t>
  </si>
  <si>
    <t xml:space="preserve">09 </t>
  </si>
  <si>
    <t>Расходы на оплату коммунальных услуг и содержание жилых помещений, в которых дети-сироты и дети,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(Социальное обеспечение и иные выплаты населению)</t>
  </si>
  <si>
    <t>03 3 Р1 50840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</si>
  <si>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</si>
  <si>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</si>
  <si>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Краснояружского района "Развитие сельского хозяйства и охрана окружающей среды в Краснояружском районе "</t>
  </si>
  <si>
    <t>Организация бесплатного горячего питания обучающихся, получающих начальное общее образование в организациях (муниципальные образовательные организации (Предоставление субсидий бюджетным, автономным учреждениям и иным некоммерческим организациям)</t>
  </si>
  <si>
    <t>02 2 01 L3040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</si>
  <si>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</si>
  <si>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Осуществление мер социальной защиты многодетных семей (Предоставление субсидий бюджетным, автономным учреждениям и иным некоммерческим организациям)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</si>
  <si>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</si>
  <si>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Расходы по обеспечению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</si>
  <si>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 xml:space="preserve"> 04 1 02</t>
  </si>
  <si>
    <t>03 1 02 R4040</t>
  </si>
  <si>
    <t>Оплата ежемесячных денежных выплат лицам, признанным пострадавшими от политических репрессий  (Социальное обеспечение и иные выплаты населению)</t>
  </si>
  <si>
    <t>03 1 02 72440</t>
  </si>
  <si>
    <t>Осуществление ежемесячных выплат на детей в возрасте от 3 до 7 лет включительно (Закупка товаров, работ и услуг для государственных (муниципальных) нужд)</t>
  </si>
  <si>
    <t>03 3 01 R3020</t>
  </si>
  <si>
    <t>Осуществление ежемесячных выплат на детей в возрасте от 3 до 7 лет включительно (Социальное обеспечение и иные выплаты населению)</t>
  </si>
  <si>
    <t>Оплата ежемесячных денежных выплат лицам, признанным пострадавшими от политических репрессий  (Закупка товаров, работ и услуг для государственных (муниципальных) нужд)населению)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</si>
  <si>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(Социальное обеспечение и иные выплаты населению)</t>
  </si>
  <si>
    <t xml:space="preserve"> 02 5</t>
  </si>
  <si>
    <t xml:space="preserve"> 02 5 05</t>
  </si>
  <si>
    <t xml:space="preserve"> 09 1 03 </t>
  </si>
  <si>
    <t>03 1 02 72430</t>
  </si>
  <si>
    <t>Оплата ежемесячных денежных выплат реабилитированным лицам  (Закупка товаров, работ и услуг для государственных (муниципальных) нужд)</t>
  </si>
  <si>
    <t>Оплата ежемесячных денежных выплат реабилитированным лицам  (Социальное обеспечение и иные выплаты населению)</t>
  </si>
  <si>
    <t xml:space="preserve"> 09 1 03 73870</t>
  </si>
  <si>
    <t xml:space="preserve">  09 1 03 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</si>
  <si>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 (Социальное обеспечение и иные выплаты населению)</t>
  </si>
  <si>
    <t>Расходы по предоставлению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</si>
  <si>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Оплата жилищно-коммунальных услуг отдельным категориям граждан (Закупка товаров, работ и услуг для государственных (муниципальных) нужд)</t>
  </si>
  <si>
    <t xml:space="preserve"> Предоставление гражданам 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</si>
  <si>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Обеспечение функций  органов местного самоуправления   (Расходы на выплаты по оплате труда членов избирательной комиссии по обеспечению проведения выборов и референдумов)</t>
  </si>
  <si>
    <t>Расходы на выплаты по оплате труда высшего должностного лица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</si>
  <si>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</si>
  <si>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</si>
  <si>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  (Иные бюджетные ассигнования)</t>
  </si>
  <si>
    <t>Обеспечение функций  органов местного самоуправления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</si>
  <si>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</si>
  <si>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ежемесячных денежных компенсаций расходов по оплате жилищно-коммунальных услуг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</si>
  <si>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социального пособия на погребение (Прочая закупка товаров, работ и услуг для государственных (муниципальных) нужд)</t>
  </si>
  <si>
    <t>Выплаты ежемесячных пособий гражданам, имеющим детей (Социальное обеспечение и иные выплаты населению)</t>
  </si>
  <si>
    <t>Осуществление мер социальной защиты многодетных семей (Социальное обеспечение и иные выплаты населению)</t>
  </si>
  <si>
    <t>Расходы по поддержке социально-ориентированных некомерческих организаций (Предоставление субсидий бюджетным, автономным учреждениям и иным некоммерческим организациям)</t>
  </si>
  <si>
    <t xml:space="preserve"> 03 7 01 </t>
  </si>
  <si>
    <t>Содержание ребёнка в семье опекуна и приёмной семье, а также вознаграждение, причитающееся приёмному родителю  (Социальное обеспечение и иные выплаты населению)</t>
  </si>
  <si>
    <t xml:space="preserve"> 03 3 02 </t>
  </si>
  <si>
    <t>Основное мероприятие "Предоставление мер социальной поддержки детям-сиротами детям, оставшимся без попечения родителей"</t>
  </si>
  <si>
    <t>Судебная система</t>
  </si>
  <si>
    <t>99 9 00 51200</t>
  </si>
  <si>
    <t xml:space="preserve"> 99</t>
  </si>
  <si>
    <t xml:space="preserve"> 99 9</t>
  </si>
  <si>
    <t>Основное мероприятие «Осуществление переданных  полномочий Российской Федерации на государственную регистрацию актов гражданского состояния»</t>
  </si>
  <si>
    <t>Осуществление переданных полномочий Российской Федерации по государственной регистрации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</si>
  <si>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</si>
  <si>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</si>
  <si>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</si>
  <si>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 (Иные бюджетные ассигнования)</t>
  </si>
  <si>
    <t>Основное мероприятие: "Обеспечение функций по содержанию скотомогильников (биотермических ям) области"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</si>
  <si>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государственных (муниципальных) нужд)</t>
  </si>
  <si>
    <t xml:space="preserve">Выплаты ежемесячных денежных компесаций расходов по оплате жилищно-коммунальных услуг ветеранам труда (Закупка товаров, работ и услуг для государственных (муниципальных) нужд) </t>
  </si>
  <si>
    <t>Оплата жилищно-коммунальных услуг отдельным категориям граждан (за счет субвенций из федерального бюджета) (Социальное обеспечение и иные выплаты населению)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</si>
  <si>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государственных (муниципальных) нужд)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</si>
  <si>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(Закупка товаров, работ и услуг для государственных (муниципальных) нужд)</t>
  </si>
  <si>
    <t>02 2 03 72120</t>
  </si>
  <si>
    <t xml:space="preserve"> Обеспечение предоставления жилых помещений детям-сиротам и детям, оставшимся без попечения родителей (Капитальные вложения в объекты недвижимого имущества государственной (муниципальной) собственности)</t>
  </si>
  <si>
    <t>Основное мероприятие "Обеспечение жильём ветеранов Великой Отечественной войны"</t>
  </si>
  <si>
    <t xml:space="preserve"> 07 3 04 </t>
  </si>
  <si>
    <t>07 1 02 S1340</t>
  </si>
  <si>
    <t>Софинансирование капитального ремонта объектов муниципальной собственности (Закупка товаров, работ и услуг для государственных (муниципальных) нужд)</t>
  </si>
  <si>
    <t xml:space="preserve"> 04</t>
  </si>
  <si>
    <t xml:space="preserve"> 04 5</t>
  </si>
  <si>
    <t xml:space="preserve"> 04 5 03</t>
  </si>
  <si>
    <t>04 5 03 13220</t>
  </si>
  <si>
    <t>03 2 01 71690</t>
  </si>
  <si>
    <t>Расходы по содержанию муниципального жилищного фонда (Закупка товаров, работ и услуг для государственных (муниципальных) нужд)</t>
  </si>
  <si>
    <t xml:space="preserve">  07</t>
  </si>
  <si>
    <t xml:space="preserve"> 07 3</t>
  </si>
  <si>
    <t xml:space="preserve"> 07 3 02</t>
  </si>
  <si>
    <t xml:space="preserve"> 07 3 02 26460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</si>
  <si>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</si>
  <si>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Обеспечение равной доступности услуг общественного транспорта на территории Белгородской области для отдельных категорий граждан 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</si>
  <si>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</si>
  <si>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</si>
  <si>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</si>
  <si>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(Иные бюджетные ассигнования)</t>
  </si>
  <si>
    <t xml:space="preserve"> 04 3 </t>
  </si>
  <si>
    <t xml:space="preserve"> 04 3 01 </t>
  </si>
  <si>
    <t>Субсидии некоммерческим организациям (за исключением государственных учреждений)</t>
  </si>
  <si>
    <t>Осуществление переданного полномочия Российской Федерации по осуществлению ежегодной денежной выплаты лицам, награждённым нагрудным знаком "Почётный донор России"  (Закупка товаров, работ и услуг для государственных (муниципальных) нужд)</t>
  </si>
  <si>
    <t xml:space="preserve"> 03 1 01</t>
  </si>
  <si>
    <t>Основное мероприятие "Оплата жилищно-коммунальных услуг отдельным категориям граждан"</t>
  </si>
  <si>
    <t>Оплата жилищно-коммунальных услуг отдельным категориям граждан  (Закупка товаров, работ и услуг для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</si>
  <si>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</si>
  <si>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Предоставление гражданам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</si>
  <si>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Организация наружного освещения населенных пунктов Белгородской области (Закупка товаров, работ и услуг для государственных (муниципальных) нужд)</t>
  </si>
  <si>
    <t>Выплаты ежемесячных пособий гражданам имеющим детей (Социальное обеспечение и иные выплаты населению)</t>
  </si>
  <si>
    <t>Осуществление мер социальной защиты многодетных семей  (Закупка товаров, работ и услуг для государственных (муниципальных) нужд)</t>
  </si>
  <si>
    <t>Осуществление мер социальной защиты многодетных семей  (Социальное обеспечение и иные выплаты населению)</t>
  </si>
  <si>
    <t>Осуществление ежемесячной денежной выплаты, назначаемой в случае рождения третьего ребёнка или последующих детей до достижения ребёнком возраста трёх лет  (Социальное обеспечение и иные выплаты населению)</t>
  </si>
  <si>
    <t>Выплата единовременного пособия при всех формах устройства детей, лишённых родительского попечения, в семью (Пособия и компенсации по публичным нормативным обязательствам)</t>
  </si>
  <si>
    <t xml:space="preserve"> Осуществление мер по социальной защите граждан, являющихся усыновителями (Социальное обеспечение и иные выплаты населению)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</si>
  <si>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</si>
  <si>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07 3 06 70820</t>
  </si>
  <si>
    <t>Основное мероприятие «Осуществление переданных полномочий Российской Федерации на государственную регистрацию актов гражданского состояния»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</si>
  <si>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(Закупка товаров, работ и услуг для государственных (муниципальных) нужд)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</si>
  <si>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(Иные бюджетные ассигнования)</t>
  </si>
  <si>
    <t xml:space="preserve"> 03 </t>
  </si>
  <si>
    <t xml:space="preserve"> 03 6 </t>
  </si>
  <si>
    <t xml:space="preserve"> 03 6 01 </t>
  </si>
  <si>
    <t>Расходы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</si>
  <si>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Реализация функций иных органов местного самоуправления</t>
  </si>
  <si>
    <t>08 2 01 73850</t>
  </si>
  <si>
    <t xml:space="preserve"> 08 2 02 </t>
  </si>
  <si>
    <t>Основное мероприятие Компенсация потерь в доходах организациям автомобильного транспорта</t>
  </si>
  <si>
    <t>Предоставление материальной и иной помощи для погребения  (Социальное обеспечение и иные выплаты населению)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</si>
  <si>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</si>
  <si>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</si>
  <si>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 (Социальное обеспечение и иные выплаты населению)</t>
  </si>
  <si>
    <t>Выплаты ежемесячных пособий гражданам имеющим детей  (Закупка товаров, работ и услуг для государственных (муниципальных) нужд)</t>
  </si>
  <si>
    <t>03 1 02 29990</t>
  </si>
  <si>
    <t>Мероприятия (Социальное обеспечение и иные выплаты населению)</t>
  </si>
  <si>
    <t>03 3 01 29990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</si>
  <si>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</si>
  <si>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</si>
  <si>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Организация предоставления отдельных мер социальной защиты населения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</si>
  <si>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защиты многодетных семей (Закупка товаров, работ и услуг для государственных (муниципальных) нужд)</t>
  </si>
  <si>
    <t>Выплаты ежемесячных пособий гражданам, имеющим детей (Закупка товаров, работ и услуг для государственных (муниципальных) нужд)</t>
  </si>
  <si>
    <t>Организация деятельности территориальных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</si>
  <si>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01 2 </t>
  </si>
  <si>
    <t>02 2 01 53030</t>
  </si>
  <si>
    <t>О 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</si>
  <si>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02 3 01 20630</t>
  </si>
  <si>
    <t>Осуществление мер социальной защиты многодетных семей   (Предоставление субсидий бюджетным, автономным учреждениям и иным некоммерческим организациям)</t>
  </si>
  <si>
    <t>Поддержка внедрения систем видеонаблюдения в общественных местах (Социальное обеспечение и иные выплаты населению)</t>
  </si>
  <si>
    <t>03 5 01 20270</t>
  </si>
  <si>
    <t>Подпрограмма "Совершенствование и развитие транспортной системы" муниципальной программы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</si>
  <si>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</si>
  <si>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Краснояружского района "Развитие сельского хозяйства и охрана окружающей среды в Краснояружском районе "</t>
  </si>
  <si>
    <t>Муниципальная программа "Развитие информационного общества в Краснояружском районе"</t>
  </si>
  <si>
    <t>Подпрограмма "Развитие информационного общества" муниципальной программы Краснояружского района "Развитие информационного общества в Краснояружском районе"</t>
  </si>
  <si>
    <t>Подпрограмма обеспечение защиты и реализация прав граждан и организаций в сфере государственной регистрации актов гражданского состояния" муниципальной программы Краснояружского района "Социальная поддержка граждан в Краснояружском районе"</t>
  </si>
  <si>
    <t>Осуществление полномочий Белгородской области по расчету и предоставлению дотаций на выравнивание бюджетной обеспеченности поселений (Межбюджетные трансферты)</t>
  </si>
  <si>
    <t>Осуществление первичного воинского учёта на территориях, где отсутствуют военные комиссариаты (Межбюджетные трансферты)</t>
  </si>
  <si>
    <t>Выплата субсидий ветеранам боевых действий и другим категориям военнослужащих  (Закупка товаров, работ и услуг для государственных (муниципальных) нужд)</t>
  </si>
  <si>
    <t>Организация предоставления отдельных мер социальной защиты населения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</si>
  <si>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</si>
  <si>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02 </t>
  </si>
  <si>
    <t xml:space="preserve"> 02 1 </t>
  </si>
  <si>
    <t xml:space="preserve"> 02 1 01 </t>
  </si>
  <si>
    <t>Основное мероприятие "Обеспечение жильём молодых семей"</t>
  </si>
  <si>
    <t xml:space="preserve"> 07 3 06 </t>
  </si>
  <si>
    <t>02 1 01 23020</t>
  </si>
  <si>
    <t>02 1 01 73020</t>
  </si>
  <si>
    <t>02 2 01 23040</t>
  </si>
  <si>
    <t>02 2 01 73040</t>
  </si>
  <si>
    <t>02 2 01 73060</t>
  </si>
  <si>
    <t>02 3 01 00590</t>
  </si>
  <si>
    <t>02 2 02 70650</t>
  </si>
  <si>
    <t>02 5 01 00190</t>
  </si>
  <si>
    <t>02 5 05 73220</t>
  </si>
  <si>
    <t>02 5 02 00590</t>
  </si>
  <si>
    <t>03 3 01 72880</t>
  </si>
  <si>
    <t>02 1 02 73030</t>
  </si>
  <si>
    <t>04 1 01 00590</t>
  </si>
  <si>
    <t>04 2 01 00590</t>
  </si>
  <si>
    <t>04 3 01 00590</t>
  </si>
  <si>
    <t xml:space="preserve">04 5 03 13220 </t>
  </si>
  <si>
    <t>04 5 01 00190</t>
  </si>
  <si>
    <t>04 5 02 00590</t>
  </si>
  <si>
    <t>873</t>
  </si>
  <si>
    <t>Пенсионное обеспечение</t>
  </si>
  <si>
    <t>Социальное обслуживание населения</t>
  </si>
  <si>
    <t>03 3 01 72850</t>
  </si>
  <si>
    <t>03 3 02 52600</t>
  </si>
  <si>
    <t>03 3 02 72860</t>
  </si>
  <si>
    <t>03 3 02 72870</t>
  </si>
  <si>
    <t>03 3 02 73000</t>
  </si>
  <si>
    <t>03 4 01 20850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</si>
  <si>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</si>
  <si>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пособий малоимущим гражданам, оказавшимся в тяжёлой жизненной ситуации  (Закупка товаров, работ и услуг для государственных (муниципальных) нужд)</t>
  </si>
  <si>
    <t>03 7 01 71230</t>
  </si>
  <si>
    <t>03 7 02 71240</t>
  </si>
  <si>
    <t>03 7 03 71250</t>
  </si>
  <si>
    <t>03 7 04 71260</t>
  </si>
  <si>
    <t>03 7 05 71270</t>
  </si>
  <si>
    <t>99 9 00 00710</t>
  </si>
  <si>
    <t>Выплата пособий малоимущим гражданам, оказавшимся в тяжёлой жизненной ситуации (Закупка товаров, работ и услуг для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</si>
  <si>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</si>
  <si>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труженникам тыла  (Закупка товаров, работ и услуг для государственных (муниципальных) нужд)</t>
  </si>
  <si>
    <t>Оплата ежемесячных денежных выплат труженникам тыла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</si>
  <si>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 (Закупка товаров, работ и услуг для государственных (муниципальных) нужд)</t>
  </si>
  <si>
    <t xml:space="preserve"> 09 1 </t>
  </si>
  <si>
    <t>03 1 02 52200</t>
  </si>
  <si>
    <t>03 1 01 52500</t>
  </si>
  <si>
    <t>03 1 01 71510</t>
  </si>
  <si>
    <t>03 1 02 72310</t>
  </si>
  <si>
    <t>03 1 02 72360</t>
  </si>
  <si>
    <t>03 1 02 72370</t>
  </si>
  <si>
    <t>03 1 02 72410</t>
  </si>
  <si>
    <t>Оплата ежемесячных денежных выплат ветеранам труда,ветеранам военной службы  (Закупка товаров, работ и услуг для государственных (муниципальных) нужд)</t>
  </si>
  <si>
    <t>Оплата ежемесячных денежных выплат труженникам тыла (Закупка товаров, работ и услуг для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</si>
  <si>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</si>
  <si>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которым относится к ведению Российской Федерации и субъектов Российской Федерации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</si>
  <si>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</si>
  <si>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 xml:space="preserve">Обеспечение права граждан на социальное обслуживание (Иные бюджетные ассигнования)   </t>
  </si>
  <si>
    <t>Основное мероприятие "Реализация общеобразовательных программ дошкольного образования"</t>
  </si>
  <si>
    <t>Реализация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</si>
  <si>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 xml:space="preserve"> 02 2 </t>
  </si>
  <si>
    <t xml:space="preserve"> 02 2 01 </t>
  </si>
  <si>
    <t>Расходы по предоставлению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</si>
  <si>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государственных (муниципальных) нужд)</t>
  </si>
  <si>
    <t>Основное мероприятие "Социальная поддержка педагогических работников"</t>
  </si>
  <si>
    <t xml:space="preserve"> 02 5 02 </t>
  </si>
  <si>
    <t>Основное мероприятие "Финансовое обеспечение структурных подразделений органов исполнительной власти и прочих учреждений (организаций) в сфере образования"</t>
  </si>
  <si>
    <t>Основное мероприятие "Обеспечение функций органов власти"</t>
  </si>
  <si>
    <t xml:space="preserve"> 03 3 </t>
  </si>
  <si>
    <t xml:space="preserve"> 03 3 01 </t>
  </si>
  <si>
    <t>Основное мероприятие "Комплектование книжных фондов библиотек"</t>
  </si>
  <si>
    <t xml:space="preserve"> 04 2 </t>
  </si>
  <si>
    <t xml:space="preserve"> 04 2 01 </t>
  </si>
  <si>
    <t>Сельское хозяйство и рыболовство</t>
  </si>
  <si>
    <t>Транспорт</t>
  </si>
  <si>
    <t>800</t>
  </si>
  <si>
    <t>Основное мероприятие "Реализация программ общего образования"</t>
  </si>
  <si>
    <t xml:space="preserve"> 02 3 </t>
  </si>
  <si>
    <t xml:space="preserve"> 02 3 01 </t>
  </si>
  <si>
    <t>Основное мероприятие "Реализация дополнительных общеобразовательных (общеразвивающих) программ"</t>
  </si>
  <si>
    <t xml:space="preserve"> 02 5 </t>
  </si>
  <si>
    <t>Благоустройство</t>
  </si>
  <si>
    <t>Образование</t>
  </si>
  <si>
    <t>600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</si>
  <si>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</si>
  <si>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</si>
  <si>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</si>
  <si>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</si>
  <si>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Охрана семьи и детства</t>
  </si>
  <si>
    <t>10</t>
  </si>
  <si>
    <t>Физическая культура и спорт</t>
  </si>
  <si>
    <t>Физическая культура</t>
  </si>
  <si>
    <t>11</t>
  </si>
  <si>
    <t>Управление финансов и бюджетной политики администрации Краснояружского района</t>
  </si>
  <si>
    <t>861</t>
  </si>
  <si>
    <t>Резервные фонды</t>
  </si>
  <si>
    <t>99 9 00 21020</t>
  </si>
  <si>
    <t>630</t>
  </si>
  <si>
    <t>Средства массовой информации</t>
  </si>
  <si>
    <t>Основное мероприятие "Организация наружного освещения населённых пунктов"</t>
  </si>
  <si>
    <t xml:space="preserve"> 07 1 02 </t>
  </si>
  <si>
    <t xml:space="preserve">Организация наружного освещения населённых пунктов (Закупка товаров, работ и услуг для государственных (муниципальных) нужд) </t>
  </si>
  <si>
    <t xml:space="preserve"> 05 </t>
  </si>
  <si>
    <t xml:space="preserve"> 05 1 01 </t>
  </si>
  <si>
    <t xml:space="preserve"> 05 1 </t>
  </si>
  <si>
    <t>Дорожное хозяйство (дорожные фонды)</t>
  </si>
  <si>
    <t>500</t>
  </si>
  <si>
    <t>Другие вопросы в области национальной экономики</t>
  </si>
  <si>
    <t>12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</si>
  <si>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района"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</si>
  <si>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</si>
  <si>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« Формирование современной городской среды в Краснояружском районе»</t>
  </si>
  <si>
    <t>Подпограмма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</si>
  <si>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</si>
  <si>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Подпрограмма "Развитие общего образования" муниципальной программы Краснояружского района "Развитие образования Краснояружского района"</t>
  </si>
  <si>
    <t>Муниципальная программа Краснояружского района  "Развитие физической культуры, спорта и молодёжного движения в Краснояружском районе"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</si>
  <si>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</si>
  <si>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 "Развитие культуры и искусства в Краснояружском районе"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</si>
  <si>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в Краснояружском районе"</t>
  </si>
  <si>
    <t>Подпрограмма "Развитие мер социальной поддержки отдельных категорий граждан" муниципальной программы  Краснояружского района  "Социальная поддержка граждан в Краснояружском районе"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</si>
  <si>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район"</t>
  </si>
  <si>
    <t>Подпрограмма "Развитие физической культуры и массового спорта"  муниципальной программы  Краснояружского района "Развитие физической культуры, спорта и молодёжного движения в Краснояружском районе"</t>
  </si>
  <si>
    <t>Подпрограмма "Развитие дошкольного образования"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</si>
  <si>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</si>
  <si>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</t>
  </si>
  <si>
    <t>Подпрограмма "Социальная поддержка семьи и детей" муниципальной программы   Краснояружского района  "Социальная поддержка граждан в Краснояружском районе"</t>
  </si>
  <si>
    <t>Подпрограмма "Развитие библиотечного дела"  муниципальной программы  Краснояружского района "Развитие культуры и искусства в Краснояружском районе"</t>
  </si>
  <si>
    <t>Подпрограмма "Развитие музейного дела"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</si>
  <si>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 "</t>
  </si>
  <si>
    <t>Подпрогрмма "Модернизация и развитие социального обслуживания населения"  муниципальной программы  Краснояружского района  "Социальная поддержка граждан в Краснояружском районе"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</si>
</sst>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dd/mm/yyyy\ hh:mm"/>
  </numFmts>
  <fonts count="4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0" xfId="56" applyNumberFormat="1" applyFont="1" applyFill="1" applyBorder="1" applyAlignment="1" applyProtection="1">
      <alignment horizontal="center" wrapText="1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49" fontId="2" fillId="0" borderId="0" xfId="56" applyNumberFormat="1" applyFont="1" applyFill="1" applyBorder="1" applyAlignment="1" applyProtection="1">
      <alignment horizontal="left" vertical="center" wrapText="1"/>
      <protection/>
    </xf>
    <xf numFmtId="49" fontId="2" fillId="0" borderId="0" xfId="56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49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6" fillId="0" borderId="10" xfId="56" applyNumberFormat="1" applyFont="1" applyFill="1" applyBorder="1" applyAlignment="1" applyProtection="1">
      <alignment horizontal="left" vertical="center" wrapText="1"/>
      <protection/>
    </xf>
    <xf numFmtId="49" fontId="2" fillId="0" borderId="10" xfId="56" applyNumberFormat="1" applyFont="1" applyFill="1" applyBorder="1" applyAlignment="1" applyProtection="1">
      <alignment horizontal="left" vertical="center" wrapText="1"/>
      <protection/>
    </xf>
    <xf numFmtId="49" fontId="6" fillId="0" borderId="10" xfId="56" applyNumberFormat="1" applyFont="1" applyFill="1" applyBorder="1" applyAlignment="1" applyProtection="1">
      <alignment horizontal="left" vertical="center"/>
      <protection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8" fillId="0" borderId="10" xfId="56" applyNumberFormat="1" applyFont="1" applyFill="1" applyBorder="1" applyAlignment="1" applyProtection="1" quotePrefix="1">
      <alignment horizontal="center" vertical="center" wrapText="1"/>
      <protection/>
    </xf>
    <xf numFmtId="0" fontId="8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49" fontId="2" fillId="33" borderId="10" xfId="56" applyNumberFormat="1" applyFont="1" applyFill="1" applyBorder="1" applyAlignment="1" applyProtection="1">
      <alignment horizontal="left" vertical="center" wrapText="1"/>
      <protection/>
    </xf>
    <xf numFmtId="172" fontId="2" fillId="33" borderId="10" xfId="56" applyNumberFormat="1" applyFont="1" applyFill="1" applyBorder="1" applyAlignment="1" applyProtection="1">
      <alignment horizontal="right" vertical="center" wrapText="1"/>
      <protection/>
    </xf>
    <xf numFmtId="172" fontId="6" fillId="0" borderId="10" xfId="56" applyNumberFormat="1" applyFont="1" applyFill="1" applyBorder="1" applyAlignment="1" applyProtection="1">
      <alignment horizontal="right" vertical="center" wrapText="1"/>
      <protection/>
    </xf>
    <xf numFmtId="172" fontId="2" fillId="0" borderId="10" xfId="56" applyNumberFormat="1" applyFont="1" applyFill="1" applyBorder="1" applyAlignment="1" applyProtection="1">
      <alignment horizontal="right" vertical="center" wrapText="1"/>
      <protection/>
    </xf>
    <xf numFmtId="172" fontId="6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/>
    </xf>
    <xf numFmtId="172" fontId="1" fillId="33" borderId="0" xfId="0" applyNumberFormat="1" applyFont="1" applyFill="1" applyBorder="1" applyAlignment="1">
      <alignment/>
    </xf>
    <xf numFmtId="0" fontId="3" fillId="33" borderId="0" xfId="56" applyNumberFormat="1" applyFont="1" applyFill="1" applyBorder="1" applyAlignment="1" applyProtection="1">
      <alignment horizontal="left" vertical="center" wrapText="1"/>
      <protection/>
    </xf>
    <xf numFmtId="172" fontId="6" fillId="33" borderId="0" xfId="56" applyNumberFormat="1" applyFont="1" applyFill="1" applyBorder="1" applyAlignment="1" applyProtection="1">
      <alignment/>
      <protection/>
    </xf>
    <xf numFmtId="172" fontId="6" fillId="33" borderId="0" xfId="56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72" fontId="6" fillId="33" borderId="10" xfId="56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Alignment="1">
      <alignment/>
    </xf>
    <xf numFmtId="49" fontId="2" fillId="33" borderId="10" xfId="56" applyNumberFormat="1" applyFont="1" applyFill="1" applyBorder="1" applyAlignment="1" applyProtection="1">
      <alignment horizontal="left"/>
      <protection/>
    </xf>
    <xf numFmtId="172" fontId="2" fillId="33" borderId="10" xfId="56" applyNumberFormat="1" applyFont="1" applyFill="1" applyBorder="1" applyAlignment="1" applyProtection="1">
      <alignment/>
      <protection/>
    </xf>
    <xf numFmtId="49" fontId="2" fillId="33" borderId="10" xfId="56" applyNumberFormat="1" applyFont="1" applyFill="1" applyBorder="1" applyAlignment="1" applyProtection="1">
      <alignment horizontal="center"/>
      <protection/>
    </xf>
    <xf numFmtId="49" fontId="5" fillId="33" borderId="10" xfId="56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>
      <alignment horizontal="left" vertical="center" wrapText="1"/>
    </xf>
    <xf numFmtId="2" fontId="2" fillId="33" borderId="10" xfId="56" applyNumberFormat="1" applyFont="1" applyFill="1" applyBorder="1" applyAlignment="1" applyProtection="1">
      <alignment horizontal="left" vertical="center" wrapText="1"/>
      <protection/>
    </xf>
    <xf numFmtId="49" fontId="2" fillId="33" borderId="10" xfId="54" applyNumberFormat="1" applyFont="1" applyFill="1" applyBorder="1" applyAlignment="1">
      <alignment horizontal="center" wrapText="1"/>
      <protection/>
    </xf>
    <xf numFmtId="49" fontId="2" fillId="33" borderId="10" xfId="56" applyNumberFormat="1" applyFont="1" applyFill="1" applyBorder="1" applyAlignment="1" applyProtection="1" quotePrefix="1">
      <alignment horizontal="center"/>
      <protection/>
    </xf>
    <xf numFmtId="172" fontId="2" fillId="33" borderId="10" xfId="0" applyNumberFormat="1" applyFont="1" applyFill="1" applyBorder="1" applyAlignment="1">
      <alignment/>
    </xf>
    <xf numFmtId="172" fontId="2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justify" wrapText="1"/>
    </xf>
    <xf numFmtId="49" fontId="2" fillId="33" borderId="10" xfId="56" applyNumberFormat="1" applyFont="1" applyFill="1" applyBorder="1" applyAlignment="1" applyProtection="1">
      <alignment horizontal="left" wrapText="1"/>
      <protection/>
    </xf>
    <xf numFmtId="49" fontId="2" fillId="33" borderId="10" xfId="56" applyNumberFormat="1" applyFont="1" applyFill="1" applyBorder="1" applyAlignment="1" applyProtection="1">
      <alignment horizontal="center" wrapText="1"/>
      <protection/>
    </xf>
    <xf numFmtId="49" fontId="2" fillId="33" borderId="10" xfId="56" applyNumberFormat="1" applyFont="1" applyFill="1" applyBorder="1" applyAlignment="1" applyProtection="1" quotePrefix="1">
      <alignment horizontal="center" wrapText="1"/>
      <protection/>
    </xf>
    <xf numFmtId="49" fontId="6" fillId="33" borderId="10" xfId="54" applyNumberFormat="1" applyFont="1" applyFill="1" applyBorder="1" applyAlignment="1">
      <alignment horizontal="left" wrapText="1"/>
      <protection/>
    </xf>
    <xf numFmtId="49" fontId="6" fillId="33" borderId="10" xfId="56" applyNumberFormat="1" applyFont="1" applyFill="1" applyBorder="1" applyAlignment="1" applyProtection="1">
      <alignment horizontal="center"/>
      <protection/>
    </xf>
    <xf numFmtId="172" fontId="6" fillId="33" borderId="10" xfId="56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54" applyNumberFormat="1" applyFont="1" applyFill="1" applyBorder="1" applyAlignment="1">
      <alignment horizontal="left" wrapText="1"/>
      <protection/>
    </xf>
    <xf numFmtId="172" fontId="2" fillId="33" borderId="11" xfId="56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172" fontId="6" fillId="33" borderId="10" xfId="0" applyNumberFormat="1" applyFont="1" applyFill="1" applyBorder="1" applyAlignment="1">
      <alignment/>
    </xf>
    <xf numFmtId="3" fontId="2" fillId="33" borderId="10" xfId="56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horizontal="justify" wrapText="1"/>
    </xf>
    <xf numFmtId="3" fontId="6" fillId="33" borderId="10" xfId="56" applyNumberFormat="1" applyFont="1" applyFill="1" applyBorder="1" applyAlignment="1" applyProtection="1">
      <alignment horizontal="center" wrapText="1"/>
      <protection/>
    </xf>
    <xf numFmtId="49" fontId="6" fillId="33" borderId="10" xfId="56" applyNumberFormat="1" applyFont="1" applyFill="1" applyBorder="1" applyAlignment="1" applyProtection="1">
      <alignment horizontal="center" wrapText="1"/>
      <protection/>
    </xf>
    <xf numFmtId="49" fontId="6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left" vertical="center" wrapText="1"/>
    </xf>
    <xf numFmtId="49" fontId="6" fillId="33" borderId="10" xfId="56" applyNumberFormat="1" applyFont="1" applyFill="1" applyBorder="1" applyAlignment="1" applyProtection="1">
      <alignment horizontal="left"/>
      <protection/>
    </xf>
    <xf numFmtId="3" fontId="2" fillId="33" borderId="10" xfId="54" applyNumberFormat="1" applyFont="1" applyFill="1" applyBorder="1" applyAlignment="1">
      <alignment horizontal="left" wrapText="1"/>
      <protection/>
    </xf>
    <xf numFmtId="3" fontId="2" fillId="33" borderId="10" xfId="54" applyNumberFormat="1" applyFont="1" applyFill="1" applyBorder="1" applyAlignment="1">
      <alignment horizontal="center" wrapText="1"/>
      <protection/>
    </xf>
    <xf numFmtId="49" fontId="2" fillId="33" borderId="10" xfId="55" applyNumberFormat="1" applyFont="1" applyFill="1" applyBorder="1" applyAlignment="1">
      <alignment horizont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justify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0" xfId="56" applyNumberFormat="1" applyFont="1" applyFill="1" applyBorder="1" applyAlignment="1" applyProtection="1" quotePrefix="1">
      <alignment horizontal="center"/>
      <protection/>
    </xf>
    <xf numFmtId="49" fontId="2" fillId="33" borderId="13" xfId="0" applyNumberFormat="1" applyFont="1" applyFill="1" applyBorder="1" applyAlignment="1" applyProtection="1">
      <alignment horizontal="center" wrapText="1"/>
      <protection/>
    </xf>
    <xf numFmtId="49" fontId="2" fillId="33" borderId="10" xfId="56" applyNumberFormat="1" applyFont="1" applyFill="1" applyBorder="1" applyAlignment="1" applyProtection="1">
      <alignment/>
      <protection/>
    </xf>
    <xf numFmtId="1" fontId="2" fillId="33" borderId="10" xfId="54" applyNumberFormat="1" applyFont="1" applyFill="1" applyBorder="1" applyAlignment="1">
      <alignment horizontal="left" wrapText="1"/>
      <protection/>
    </xf>
    <xf numFmtId="1" fontId="2" fillId="33" borderId="10" xfId="54" applyNumberFormat="1" applyFont="1" applyFill="1" applyBorder="1" applyAlignment="1">
      <alignment horizontal="center" wrapText="1"/>
      <protection/>
    </xf>
    <xf numFmtId="49" fontId="2" fillId="33" borderId="10" xfId="55" applyNumberFormat="1" applyFont="1" applyFill="1" applyBorder="1" applyAlignment="1">
      <alignment horizontal="left" wrapText="1"/>
      <protection/>
    </xf>
    <xf numFmtId="3" fontId="2" fillId="33" borderId="10" xfId="56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wrapText="1"/>
    </xf>
    <xf numFmtId="1" fontId="6" fillId="33" borderId="10" xfId="54" applyNumberFormat="1" applyFont="1" applyFill="1" applyBorder="1" applyAlignment="1">
      <alignment horizontal="left" wrapText="1"/>
      <protection/>
    </xf>
    <xf numFmtId="49" fontId="6" fillId="33" borderId="10" xfId="56" applyNumberFormat="1" applyFont="1" applyFill="1" applyBorder="1" applyAlignment="1" applyProtection="1" quotePrefix="1">
      <alignment horizontal="center" wrapText="1"/>
      <protection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 applyProtection="1">
      <alignment horizontal="center" wrapText="1"/>
      <protection/>
    </xf>
    <xf numFmtId="49" fontId="2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172" fontId="2" fillId="33" borderId="0" xfId="56" applyNumberFormat="1" applyFont="1" applyFill="1" applyBorder="1" applyAlignment="1" applyProtection="1">
      <alignment horizontal="center"/>
      <protection/>
    </xf>
    <xf numFmtId="3" fontId="6" fillId="33" borderId="10" xfId="56" applyNumberFormat="1" applyFont="1" applyFill="1" applyBorder="1" applyAlignment="1" applyProtection="1">
      <alignment horizontal="center"/>
      <protection/>
    </xf>
    <xf numFmtId="49" fontId="6" fillId="33" borderId="10" xfId="56" applyNumberFormat="1" applyFont="1" applyFill="1" applyBorder="1" applyAlignment="1" applyProtection="1">
      <alignment horizontal="left" vertical="center"/>
      <protection/>
    </xf>
    <xf numFmtId="49" fontId="6" fillId="33" borderId="10" xfId="54" applyNumberFormat="1" applyFont="1" applyFill="1" applyBorder="1" applyAlignment="1">
      <alignment horizontal="center" wrapText="1"/>
      <protection/>
    </xf>
    <xf numFmtId="49" fontId="2" fillId="33" borderId="10" xfId="56" applyNumberFormat="1" applyFont="1" applyFill="1" applyBorder="1" applyAlignment="1" applyProtection="1" quotePrefix="1">
      <alignment horizontal="left"/>
      <protection/>
    </xf>
    <xf numFmtId="1" fontId="2" fillId="33" borderId="10" xfId="54" applyNumberFormat="1" applyFont="1" applyFill="1" applyBorder="1" applyAlignment="1" quotePrefix="1">
      <alignment horizontal="left" wrapText="1"/>
      <protection/>
    </xf>
    <xf numFmtId="1" fontId="6" fillId="33" borderId="10" xfId="54" applyNumberFormat="1" applyFont="1" applyFill="1" applyBorder="1" applyAlignment="1">
      <alignment horizontal="center" wrapText="1"/>
      <protection/>
    </xf>
    <xf numFmtId="0" fontId="6" fillId="33" borderId="10" xfId="0" applyFont="1" applyFill="1" applyBorder="1" applyAlignment="1" quotePrefix="1">
      <alignment horizontal="center"/>
    </xf>
    <xf numFmtId="49" fontId="2" fillId="33" borderId="10" xfId="56" applyNumberFormat="1" applyFont="1" applyFill="1" applyBorder="1" applyAlignment="1" applyProtection="1" quotePrefix="1">
      <alignment/>
      <protection/>
    </xf>
    <xf numFmtId="0" fontId="2" fillId="33" borderId="10" xfId="0" applyFont="1" applyFill="1" applyBorder="1" applyAlignment="1" quotePrefix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" fontId="2" fillId="33" borderId="10" xfId="56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 quotePrefix="1">
      <alignment horizontal="center"/>
    </xf>
    <xf numFmtId="49" fontId="2" fillId="33" borderId="10" xfId="0" applyNumberFormat="1" applyFont="1" applyFill="1" applyBorder="1" applyAlignment="1" quotePrefix="1">
      <alignment horizontal="center"/>
    </xf>
    <xf numFmtId="49" fontId="6" fillId="33" borderId="0" xfId="0" applyNumberFormat="1" applyFont="1" applyFill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172" fontId="2" fillId="33" borderId="0" xfId="56" applyNumberFormat="1" applyFont="1" applyFill="1" applyBorder="1" applyAlignment="1" applyProtection="1">
      <alignment/>
      <protection/>
    </xf>
    <xf numFmtId="172" fontId="6" fillId="33" borderId="11" xfId="56" applyNumberFormat="1" applyFont="1" applyFill="1" applyBorder="1" applyAlignment="1" applyProtection="1">
      <alignment/>
      <protection/>
    </xf>
    <xf numFmtId="172" fontId="6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1" fontId="6" fillId="0" borderId="10" xfId="56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1" fontId="2" fillId="0" borderId="10" xfId="56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49" fontId="6" fillId="33" borderId="10" xfId="56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73" fontId="2" fillId="0" borderId="10" xfId="54" applyNumberFormat="1" applyFont="1" applyFill="1" applyBorder="1" applyAlignment="1">
      <alignment horizontal="left" vertical="top" wrapText="1"/>
      <protection/>
    </xf>
    <xf numFmtId="49" fontId="6" fillId="0" borderId="10" xfId="56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Alignment="1">
      <alignment vertical="center" wrapText="1"/>
    </xf>
    <xf numFmtId="1" fontId="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3" fontId="6" fillId="0" borderId="0" xfId="56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49" fontId="8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0" xfId="56" applyNumberFormat="1" applyFont="1" applyFill="1" applyBorder="1" applyAlignment="1" applyProtection="1">
      <alignment horizontal="center" wrapText="1"/>
      <protection/>
    </xf>
    <xf numFmtId="49" fontId="6" fillId="33" borderId="10" xfId="56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wrapText="1"/>
    </xf>
    <xf numFmtId="1" fontId="2" fillId="33" borderId="10" xfId="56" applyNumberFormat="1" applyFont="1" applyFill="1" applyBorder="1" applyAlignment="1" applyProtection="1">
      <alignment/>
      <protection/>
    </xf>
    <xf numFmtId="1" fontId="6" fillId="33" borderId="10" xfId="56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172" fontId="13" fillId="33" borderId="0" xfId="56" applyNumberFormat="1" applyFont="1" applyFill="1" applyBorder="1" applyAlignment="1" applyProtection="1">
      <alignment horizontal="center"/>
      <protection/>
    </xf>
    <xf numFmtId="49" fontId="2" fillId="33" borderId="0" xfId="56" applyNumberFormat="1" applyFont="1" applyFill="1" applyBorder="1" applyAlignment="1" applyProtection="1">
      <alignment horizontal="left" vertical="center" wrapText="1"/>
      <protection/>
    </xf>
    <xf numFmtId="49" fontId="2" fillId="33" borderId="0" xfId="56" applyNumberFormat="1" applyFont="1" applyFill="1" applyBorder="1" applyAlignment="1" applyProtection="1">
      <alignment horizontal="center" wrapText="1"/>
      <protection/>
    </xf>
    <xf numFmtId="49" fontId="2" fillId="33" borderId="0" xfId="56" applyNumberFormat="1" applyFont="1" applyFill="1" applyBorder="1" applyAlignment="1" applyProtection="1">
      <alignment horizontal="center"/>
      <protection/>
    </xf>
    <xf numFmtId="0" fontId="2" fillId="33" borderId="0" xfId="56" applyNumberFormat="1" applyFont="1" applyFill="1" applyBorder="1" applyAlignment="1" applyProtection="1">
      <alignment horizontal="center"/>
      <protection/>
    </xf>
    <xf numFmtId="172" fontId="14" fillId="33" borderId="0" xfId="0" applyNumberFormat="1" applyFont="1" applyFill="1" applyAlignment="1">
      <alignment/>
    </xf>
    <xf numFmtId="172" fontId="13" fillId="33" borderId="15" xfId="56" applyNumberFormat="1" applyFont="1" applyFill="1" applyBorder="1" applyAlignment="1" applyProtection="1">
      <alignment/>
      <protection/>
    </xf>
    <xf numFmtId="172" fontId="13" fillId="33" borderId="0" xfId="0" applyNumberFormat="1" applyFont="1" applyFill="1" applyAlignment="1">
      <alignment/>
    </xf>
    <xf numFmtId="172" fontId="2" fillId="33" borderId="15" xfId="56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173" fontId="6" fillId="33" borderId="10" xfId="54" applyNumberFormat="1" applyFont="1" applyFill="1" applyBorder="1" applyAlignment="1">
      <alignment horizontal="center" wrapText="1"/>
      <protection/>
    </xf>
    <xf numFmtId="2" fontId="2" fillId="33" borderId="10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 quotePrefix="1">
      <alignment horizontal="center"/>
    </xf>
    <xf numFmtId="49" fontId="2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0" fontId="3" fillId="33" borderId="0" xfId="56" applyNumberFormat="1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>
      <alignment horizontal="right"/>
    </xf>
    <xf numFmtId="172" fontId="5" fillId="33" borderId="16" xfId="0" applyNumberFormat="1" applyFont="1" applyFill="1" applyBorder="1" applyAlignment="1">
      <alignment horizontal="center" wrapText="1"/>
    </xf>
    <xf numFmtId="172" fontId="5" fillId="33" borderId="14" xfId="0" applyNumberFormat="1" applyFont="1" applyFill="1" applyBorder="1" applyAlignment="1">
      <alignment horizontal="center" wrapText="1"/>
    </xf>
    <xf numFmtId="172" fontId="8" fillId="33" borderId="16" xfId="56" applyNumberFormat="1" applyFont="1" applyFill="1" applyBorder="1" applyAlignment="1" applyProtection="1">
      <alignment horizontal="center" vertical="center" wrapText="1"/>
      <protection/>
    </xf>
    <xf numFmtId="172" fontId="8" fillId="33" borderId="14" xfId="56" applyNumberFormat="1" applyFont="1" applyFill="1" applyBorder="1" applyAlignment="1" applyProtection="1">
      <alignment horizontal="center" vertical="center" wrapText="1"/>
      <protection/>
    </xf>
    <xf numFmtId="172" fontId="8" fillId="33" borderId="10" xfId="56" applyNumberFormat="1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>
      <alignment horizontal="center" wrapText="1"/>
    </xf>
    <xf numFmtId="49" fontId="8" fillId="33" borderId="10" xfId="56" applyNumberFormat="1" applyFont="1" applyFill="1" applyBorder="1" applyAlignment="1" applyProtection="1">
      <alignment horizontal="center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wrapText="1"/>
    </xf>
    <xf numFmtId="49" fontId="6" fillId="33" borderId="10" xfId="56" applyNumberFormat="1" applyFont="1" applyFill="1" applyBorder="1" applyAlignment="1" applyProtection="1">
      <alignment horizontal="left" vertical="center" wrapText="1"/>
      <protection/>
    </xf>
    <xf numFmtId="2" fontId="3" fillId="33" borderId="0" xfId="56" applyNumberFormat="1" applyFont="1" applyFill="1" applyBorder="1" applyAlignment="1" applyProtection="1">
      <alignment horizontal="center" wrapText="1"/>
      <protection/>
    </xf>
    <xf numFmtId="3" fontId="6" fillId="0" borderId="15" xfId="56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3" fontId="6" fillId="0" borderId="16" xfId="56" applyNumberFormat="1" applyFont="1" applyFill="1" applyBorder="1" applyAlignment="1" applyProtection="1">
      <alignment horizontal="center" vertical="center"/>
      <protection/>
    </xf>
    <xf numFmtId="3" fontId="6" fillId="0" borderId="17" xfId="56" applyNumberFormat="1" applyFont="1" applyFill="1" applyBorder="1" applyAlignment="1" applyProtection="1">
      <alignment horizontal="center" vertical="center"/>
      <protection/>
    </xf>
    <xf numFmtId="3" fontId="6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10" xfId="56" applyNumberFormat="1" applyFont="1" applyFill="1" applyBorder="1" applyAlignment="1" applyProtection="1">
      <alignment horizontal="center" vertical="center" wrapText="1"/>
      <protection/>
    </xf>
    <xf numFmtId="1" fontId="6" fillId="0" borderId="15" xfId="56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 horizontal="center" vertical="center" wrapText="1"/>
    </xf>
    <xf numFmtId="1" fontId="6" fillId="0" borderId="16" xfId="56" applyNumberFormat="1" applyFont="1" applyFill="1" applyBorder="1" applyAlignment="1" applyProtection="1">
      <alignment horizontal="center" vertical="center" wrapText="1"/>
      <protection/>
    </xf>
    <xf numFmtId="1" fontId="6" fillId="0" borderId="14" xfId="56" applyNumberFormat="1" applyFont="1" applyFill="1" applyBorder="1" applyAlignment="1" applyProtection="1">
      <alignment horizontal="center" vertical="center" wrapText="1"/>
      <protection/>
    </xf>
    <xf numFmtId="1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NumberFormat="1" applyFont="1" applyFill="1" applyBorder="1" applyAlignment="1" applyProtection="1">
      <alignment horizontal="center" wrapText="1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лексеевский уведомление" xfId="54"/>
    <cellStyle name="Обычный_Валуйский уведомление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9"/>
  <sheetViews>
    <sheetView zoomScale="80" zoomScaleNormal="80" zoomScalePageLayoutView="0" workbookViewId="0" topLeftCell="A1">
      <selection activeCell="H5" sqref="H1:I16384"/>
    </sheetView>
  </sheetViews>
  <sheetFormatPr defaultColWidth="9.00390625" defaultRowHeight="12.75"/>
  <cols>
    <col min="1" max="1" width="28.625" style="99" customWidth="1"/>
    <col min="2" max="2" width="5.375" style="190" customWidth="1"/>
    <col min="3" max="3" width="4.625" style="100" customWidth="1"/>
    <col min="4" max="4" width="5.00390625" style="100" customWidth="1"/>
    <col min="5" max="5" width="14.75390625" style="100" customWidth="1"/>
    <col min="6" max="6" width="5.00390625" style="100" customWidth="1"/>
    <col min="7" max="7" width="12.75390625" style="101" customWidth="1"/>
    <col min="8" max="8" width="11.375" style="102" hidden="1" customWidth="1"/>
    <col min="9" max="9" width="11.125" style="102" hidden="1" customWidth="1"/>
    <col min="10" max="10" width="12.375" style="101" customWidth="1"/>
    <col min="11" max="11" width="11.00390625" style="102" hidden="1" customWidth="1"/>
    <col min="12" max="12" width="11.125" style="102" hidden="1" customWidth="1"/>
    <col min="13" max="13" width="12.875" style="101" customWidth="1"/>
    <col min="14" max="14" width="12.625" style="102" hidden="1" customWidth="1"/>
    <col min="15" max="15" width="11.125" style="102" hidden="1" customWidth="1"/>
    <col min="16" max="16" width="13.375" style="49" customWidth="1"/>
    <col min="17" max="16384" width="9.125" style="49" customWidth="1"/>
  </cols>
  <sheetData>
    <row r="1" spans="1:15" s="28" customFormat="1" ht="18.75">
      <c r="A1" s="195" t="s">
        <v>499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27"/>
      <c r="O1" s="27"/>
    </row>
    <row r="2" spans="1:15" s="28" customFormat="1" ht="18.75">
      <c r="A2" s="195" t="s">
        <v>320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27"/>
      <c r="O2" s="27"/>
    </row>
    <row r="3" spans="1:15" s="28" customFormat="1" ht="18.75">
      <c r="A3" s="195" t="s">
        <v>321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27"/>
      <c r="O3" s="27"/>
    </row>
    <row r="4" spans="1:15" s="28" customFormat="1" ht="18.75">
      <c r="A4" s="195" t="s">
        <v>466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27"/>
      <c r="O4" s="27"/>
    </row>
    <row r="5" spans="1:15" s="28" customFormat="1" ht="18.75">
      <c r="A5" s="103"/>
      <c r="B5" s="169"/>
      <c r="C5" s="30"/>
      <c r="D5" s="30"/>
      <c r="E5" s="30"/>
      <c r="F5" s="30"/>
      <c r="G5" s="31"/>
      <c r="H5" s="27"/>
      <c r="I5" s="27"/>
      <c r="J5" s="31"/>
      <c r="K5" s="27"/>
      <c r="L5" s="27"/>
      <c r="M5" s="31"/>
      <c r="N5" s="27"/>
      <c r="O5" s="27"/>
    </row>
    <row r="6" spans="1:15" s="28" customFormat="1" ht="18.75">
      <c r="A6" s="194" t="s">
        <v>322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27"/>
      <c r="O6" s="27"/>
    </row>
    <row r="7" spans="1:15" s="28" customFormat="1" ht="18.75">
      <c r="A7" s="194" t="s">
        <v>389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27"/>
      <c r="O7" s="27"/>
    </row>
    <row r="8" spans="1:15" s="28" customFormat="1" ht="18.75">
      <c r="A8" s="32"/>
      <c r="B8" s="164"/>
      <c r="C8" s="164"/>
      <c r="D8" s="164"/>
      <c r="E8" s="164"/>
      <c r="F8" s="164"/>
      <c r="H8" s="102"/>
      <c r="I8" s="102"/>
      <c r="J8" s="104"/>
      <c r="K8" s="102"/>
      <c r="L8" s="102"/>
      <c r="M8" s="170">
        <v>1076253.8</v>
      </c>
      <c r="N8" s="102"/>
      <c r="O8" s="102"/>
    </row>
    <row r="9" spans="1:15" ht="15.75">
      <c r="A9" s="171"/>
      <c r="B9" s="172"/>
      <c r="C9" s="173"/>
      <c r="D9" s="173"/>
      <c r="E9" s="173"/>
      <c r="F9" s="174"/>
      <c r="G9" s="175">
        <v>1234065.1</v>
      </c>
      <c r="H9" s="176">
        <v>816510</v>
      </c>
      <c r="I9" s="176">
        <v>417555.1</v>
      </c>
      <c r="J9" s="177">
        <v>1052626</v>
      </c>
      <c r="K9" s="178"/>
      <c r="L9" s="178">
        <v>455707.1</v>
      </c>
      <c r="M9" s="34" t="s">
        <v>323</v>
      </c>
      <c r="N9" s="178"/>
      <c r="O9" s="178">
        <v>451694.6</v>
      </c>
    </row>
    <row r="10" spans="1:15" s="38" customFormat="1" ht="12.75">
      <c r="A10" s="203" t="s">
        <v>324</v>
      </c>
      <c r="B10" s="204" t="s">
        <v>325</v>
      </c>
      <c r="C10" s="202" t="s">
        <v>326</v>
      </c>
      <c r="D10" s="202" t="s">
        <v>566</v>
      </c>
      <c r="E10" s="202" t="s">
        <v>328</v>
      </c>
      <c r="F10" s="202" t="s">
        <v>565</v>
      </c>
      <c r="G10" s="198" t="s">
        <v>349</v>
      </c>
      <c r="H10" s="196" t="s">
        <v>329</v>
      </c>
      <c r="I10" s="196" t="s">
        <v>330</v>
      </c>
      <c r="J10" s="198" t="s">
        <v>654</v>
      </c>
      <c r="K10" s="196" t="s">
        <v>329</v>
      </c>
      <c r="L10" s="196" t="s">
        <v>330</v>
      </c>
      <c r="M10" s="200" t="s">
        <v>390</v>
      </c>
      <c r="N10" s="201" t="s">
        <v>329</v>
      </c>
      <c r="O10" s="196" t="s">
        <v>330</v>
      </c>
    </row>
    <row r="11" spans="1:15" s="38" customFormat="1" ht="76.5" customHeight="1">
      <c r="A11" s="203"/>
      <c r="B11" s="204"/>
      <c r="C11" s="202"/>
      <c r="D11" s="202"/>
      <c r="E11" s="202"/>
      <c r="F11" s="202"/>
      <c r="G11" s="199"/>
      <c r="H11" s="197"/>
      <c r="I11" s="197"/>
      <c r="J11" s="199"/>
      <c r="K11" s="197"/>
      <c r="L11" s="197"/>
      <c r="M11" s="200"/>
      <c r="N11" s="201"/>
      <c r="O11" s="197"/>
    </row>
    <row r="12" spans="1:15" s="35" customFormat="1" ht="46.5" customHeight="1">
      <c r="A12" s="179" t="s">
        <v>331</v>
      </c>
      <c r="B12" s="180"/>
      <c r="C12" s="42"/>
      <c r="D12" s="42"/>
      <c r="E12" s="42"/>
      <c r="F12" s="42"/>
      <c r="G12" s="37">
        <f aca="true" t="shared" si="0" ref="G12:O12">SUM(G13,G210,G239,G296,G351,G463)</f>
        <v>1323587.1</v>
      </c>
      <c r="H12" s="37">
        <f t="shared" si="0"/>
        <v>816509.9999999999</v>
      </c>
      <c r="I12" s="37">
        <f t="shared" si="0"/>
        <v>507077.1</v>
      </c>
      <c r="J12" s="37">
        <f t="shared" si="0"/>
        <v>1106128.4</v>
      </c>
      <c r="K12" s="37">
        <f t="shared" si="0"/>
        <v>650421.2999999999</v>
      </c>
      <c r="L12" s="37">
        <f t="shared" si="0"/>
        <v>455707.10000000003</v>
      </c>
      <c r="M12" s="37">
        <f t="shared" si="0"/>
        <v>1119707.7</v>
      </c>
      <c r="N12" s="37">
        <f t="shared" si="0"/>
        <v>668013.1</v>
      </c>
      <c r="O12" s="37">
        <f t="shared" si="0"/>
        <v>451694.6</v>
      </c>
    </row>
    <row r="13" spans="1:15" s="35" customFormat="1" ht="47.25">
      <c r="A13" s="36" t="s">
        <v>514</v>
      </c>
      <c r="B13" s="111">
        <v>850</v>
      </c>
      <c r="C13" s="42"/>
      <c r="D13" s="42"/>
      <c r="E13" s="42"/>
      <c r="F13" s="42"/>
      <c r="G13" s="37">
        <f aca="true" t="shared" si="1" ref="G13:O13">SUM(G14,G40,G59,G102,G123,G133,G159,G179,G172,G199,G205)</f>
        <v>533826.3</v>
      </c>
      <c r="H13" s="37">
        <f t="shared" si="1"/>
        <v>301604.3</v>
      </c>
      <c r="I13" s="37">
        <f t="shared" si="1"/>
        <v>232222</v>
      </c>
      <c r="J13" s="37">
        <f t="shared" si="1"/>
        <v>310803.9</v>
      </c>
      <c r="K13" s="37">
        <f t="shared" si="1"/>
        <v>108909</v>
      </c>
      <c r="L13" s="37">
        <f t="shared" si="1"/>
        <v>201894.90000000002</v>
      </c>
      <c r="M13" s="37">
        <f t="shared" si="1"/>
        <v>306088.8</v>
      </c>
      <c r="N13" s="37">
        <f t="shared" si="1"/>
        <v>101889.7</v>
      </c>
      <c r="O13" s="37">
        <f t="shared" si="1"/>
        <v>204199.1</v>
      </c>
    </row>
    <row r="14" spans="1:15" ht="31.5">
      <c r="A14" s="165" t="s">
        <v>515</v>
      </c>
      <c r="B14" s="68" t="s">
        <v>516</v>
      </c>
      <c r="C14" s="82" t="s">
        <v>546</v>
      </c>
      <c r="D14" s="41"/>
      <c r="E14" s="41"/>
      <c r="F14" s="41"/>
      <c r="G14" s="56">
        <f>SUM(G15,G19,G36,)</f>
        <v>54544</v>
      </c>
      <c r="H14" s="56">
        <f aca="true" t="shared" si="2" ref="H14:O14">SUM(H15,H19,H36,)</f>
        <v>786</v>
      </c>
      <c r="I14" s="56">
        <f t="shared" si="2"/>
        <v>53758</v>
      </c>
      <c r="J14" s="56">
        <f t="shared" si="2"/>
        <v>54817.2</v>
      </c>
      <c r="K14" s="56">
        <f t="shared" si="2"/>
        <v>780.5</v>
      </c>
      <c r="L14" s="56">
        <f t="shared" si="2"/>
        <v>54036.7</v>
      </c>
      <c r="M14" s="56">
        <f t="shared" si="2"/>
        <v>56991</v>
      </c>
      <c r="N14" s="56">
        <f t="shared" si="2"/>
        <v>809.3</v>
      </c>
      <c r="O14" s="56">
        <f t="shared" si="2"/>
        <v>56181.7</v>
      </c>
    </row>
    <row r="15" spans="1:15" ht="94.5">
      <c r="A15" s="165" t="s">
        <v>517</v>
      </c>
      <c r="B15" s="68" t="s">
        <v>516</v>
      </c>
      <c r="C15" s="82" t="s">
        <v>546</v>
      </c>
      <c r="D15" s="82" t="s">
        <v>553</v>
      </c>
      <c r="E15" s="55"/>
      <c r="F15" s="55"/>
      <c r="G15" s="56">
        <f>G16</f>
        <v>2428</v>
      </c>
      <c r="H15" s="56">
        <f aca="true" t="shared" si="3" ref="H15:O17">H16</f>
        <v>0</v>
      </c>
      <c r="I15" s="56">
        <f t="shared" si="3"/>
        <v>2428</v>
      </c>
      <c r="J15" s="56">
        <f>J16</f>
        <v>2525</v>
      </c>
      <c r="K15" s="56">
        <f t="shared" si="3"/>
        <v>0</v>
      </c>
      <c r="L15" s="56">
        <f t="shared" si="3"/>
        <v>2525</v>
      </c>
      <c r="M15" s="56">
        <f>M16</f>
        <v>2646</v>
      </c>
      <c r="N15" s="56">
        <f t="shared" si="3"/>
        <v>0</v>
      </c>
      <c r="O15" s="56">
        <f t="shared" si="3"/>
        <v>2646</v>
      </c>
    </row>
    <row r="16" spans="1:15" ht="47.25">
      <c r="A16" s="93" t="s">
        <v>763</v>
      </c>
      <c r="B16" s="181" t="s">
        <v>516</v>
      </c>
      <c r="C16" s="41" t="s">
        <v>546</v>
      </c>
      <c r="D16" s="46" t="s">
        <v>553</v>
      </c>
      <c r="E16" s="39" t="s">
        <v>157</v>
      </c>
      <c r="F16" s="55"/>
      <c r="G16" s="40">
        <f>G17</f>
        <v>2428</v>
      </c>
      <c r="H16" s="40">
        <f t="shared" si="3"/>
        <v>0</v>
      </c>
      <c r="I16" s="40">
        <f t="shared" si="3"/>
        <v>2428</v>
      </c>
      <c r="J16" s="40">
        <f>J17</f>
        <v>2525</v>
      </c>
      <c r="K16" s="40">
        <f t="shared" si="3"/>
        <v>0</v>
      </c>
      <c r="L16" s="40">
        <f t="shared" si="3"/>
        <v>2525</v>
      </c>
      <c r="M16" s="40">
        <f>M17</f>
        <v>2646</v>
      </c>
      <c r="N16" s="40">
        <f t="shared" si="3"/>
        <v>0</v>
      </c>
      <c r="O16" s="40">
        <f t="shared" si="3"/>
        <v>2646</v>
      </c>
    </row>
    <row r="17" spans="1:15" ht="31.5">
      <c r="A17" s="93" t="s">
        <v>160</v>
      </c>
      <c r="B17" s="181" t="s">
        <v>516</v>
      </c>
      <c r="C17" s="46" t="s">
        <v>546</v>
      </c>
      <c r="D17" s="46" t="s">
        <v>553</v>
      </c>
      <c r="E17" s="39" t="s">
        <v>158</v>
      </c>
      <c r="F17" s="55"/>
      <c r="G17" s="40">
        <f>G18</f>
        <v>2428</v>
      </c>
      <c r="H17" s="40">
        <f t="shared" si="3"/>
        <v>0</v>
      </c>
      <c r="I17" s="40">
        <f t="shared" si="3"/>
        <v>2428</v>
      </c>
      <c r="J17" s="40">
        <f>J18</f>
        <v>2525</v>
      </c>
      <c r="K17" s="40">
        <f t="shared" si="3"/>
        <v>0</v>
      </c>
      <c r="L17" s="40">
        <f t="shared" si="3"/>
        <v>2525</v>
      </c>
      <c r="M17" s="40">
        <f>M18</f>
        <v>2646</v>
      </c>
      <c r="N17" s="40">
        <f t="shared" si="3"/>
        <v>0</v>
      </c>
      <c r="O17" s="40">
        <f t="shared" si="3"/>
        <v>2646</v>
      </c>
    </row>
    <row r="18" spans="1:15" ht="236.25">
      <c r="A18" s="58" t="s">
        <v>161</v>
      </c>
      <c r="B18" s="181" t="s">
        <v>516</v>
      </c>
      <c r="C18" s="46" t="s">
        <v>546</v>
      </c>
      <c r="D18" s="46" t="s">
        <v>553</v>
      </c>
      <c r="E18" s="41" t="s">
        <v>306</v>
      </c>
      <c r="F18" s="41" t="s">
        <v>518</v>
      </c>
      <c r="G18" s="40">
        <f>SUM(H18:I18)</f>
        <v>2428</v>
      </c>
      <c r="H18" s="40"/>
      <c r="I18" s="40">
        <v>2428</v>
      </c>
      <c r="J18" s="40">
        <f>SUM(K18:L18)</f>
        <v>2525</v>
      </c>
      <c r="K18" s="40">
        <v>0</v>
      </c>
      <c r="L18" s="40">
        <v>2525</v>
      </c>
      <c r="M18" s="40">
        <f>SUM(N18:O18)</f>
        <v>2646</v>
      </c>
      <c r="N18" s="40">
        <v>0</v>
      </c>
      <c r="O18" s="40">
        <v>2646</v>
      </c>
    </row>
    <row r="19" spans="1:15" ht="94.5">
      <c r="A19" s="36" t="s">
        <v>519</v>
      </c>
      <c r="B19" s="182">
        <v>850</v>
      </c>
      <c r="C19" s="82" t="s">
        <v>546</v>
      </c>
      <c r="D19" s="82" t="s">
        <v>547</v>
      </c>
      <c r="E19" s="41"/>
      <c r="F19" s="41"/>
      <c r="G19" s="56">
        <f>SUM(G20,G24,G31)</f>
        <v>52081</v>
      </c>
      <c r="H19" s="56">
        <f aca="true" t="shared" si="4" ref="H19:O19">SUM(H20,H24,H31)</f>
        <v>751</v>
      </c>
      <c r="I19" s="56">
        <f t="shared" si="4"/>
        <v>51330</v>
      </c>
      <c r="J19" s="56">
        <f t="shared" si="4"/>
        <v>52290.7</v>
      </c>
      <c r="K19" s="56">
        <f t="shared" si="4"/>
        <v>779</v>
      </c>
      <c r="L19" s="56">
        <f t="shared" si="4"/>
        <v>51511.7</v>
      </c>
      <c r="M19" s="56">
        <f t="shared" si="4"/>
        <v>54343.7</v>
      </c>
      <c r="N19" s="56">
        <f t="shared" si="4"/>
        <v>808</v>
      </c>
      <c r="O19" s="56">
        <f t="shared" si="4"/>
        <v>53535.7</v>
      </c>
    </row>
    <row r="20" spans="1:15" ht="110.25">
      <c r="A20" s="58" t="s">
        <v>180</v>
      </c>
      <c r="B20" s="52" t="s">
        <v>516</v>
      </c>
      <c r="C20" s="46" t="s">
        <v>546</v>
      </c>
      <c r="D20" s="46" t="s">
        <v>547</v>
      </c>
      <c r="E20" s="59" t="s">
        <v>545</v>
      </c>
      <c r="F20" s="41"/>
      <c r="G20" s="40">
        <f aca="true" t="shared" si="5" ref="G20:O20">SUM(G21)</f>
        <v>751</v>
      </c>
      <c r="H20" s="40">
        <f t="shared" si="5"/>
        <v>751</v>
      </c>
      <c r="I20" s="40">
        <f t="shared" si="5"/>
        <v>0</v>
      </c>
      <c r="J20" s="40">
        <f t="shared" si="5"/>
        <v>779</v>
      </c>
      <c r="K20" s="40">
        <f t="shared" si="5"/>
        <v>779</v>
      </c>
      <c r="L20" s="40">
        <f t="shared" si="5"/>
        <v>0</v>
      </c>
      <c r="M20" s="40">
        <f t="shared" si="5"/>
        <v>808</v>
      </c>
      <c r="N20" s="40">
        <f t="shared" si="5"/>
        <v>808</v>
      </c>
      <c r="O20" s="40">
        <f t="shared" si="5"/>
        <v>0</v>
      </c>
    </row>
    <row r="21" spans="1:15" ht="204.75">
      <c r="A21" s="58" t="s">
        <v>181</v>
      </c>
      <c r="B21" s="52" t="s">
        <v>516</v>
      </c>
      <c r="C21" s="46" t="s">
        <v>546</v>
      </c>
      <c r="D21" s="46" t="s">
        <v>547</v>
      </c>
      <c r="E21" s="59" t="s">
        <v>548</v>
      </c>
      <c r="F21" s="41"/>
      <c r="G21" s="40">
        <f aca="true" t="shared" si="6" ref="G21:O21">G22</f>
        <v>751</v>
      </c>
      <c r="H21" s="40">
        <f t="shared" si="6"/>
        <v>751</v>
      </c>
      <c r="I21" s="40">
        <f t="shared" si="6"/>
        <v>0</v>
      </c>
      <c r="J21" s="40">
        <f t="shared" si="6"/>
        <v>779</v>
      </c>
      <c r="K21" s="40">
        <f t="shared" si="6"/>
        <v>779</v>
      </c>
      <c r="L21" s="40">
        <f t="shared" si="6"/>
        <v>0</v>
      </c>
      <c r="M21" s="40">
        <f t="shared" si="6"/>
        <v>808</v>
      </c>
      <c r="N21" s="40">
        <f t="shared" si="6"/>
        <v>808</v>
      </c>
      <c r="O21" s="40">
        <f t="shared" si="6"/>
        <v>0</v>
      </c>
    </row>
    <row r="22" spans="1:15" ht="94.5">
      <c r="A22" s="58" t="s">
        <v>152</v>
      </c>
      <c r="B22" s="52" t="s">
        <v>516</v>
      </c>
      <c r="C22" s="46" t="s">
        <v>546</v>
      </c>
      <c r="D22" s="46" t="s">
        <v>547</v>
      </c>
      <c r="E22" s="59" t="s">
        <v>549</v>
      </c>
      <c r="F22" s="41"/>
      <c r="G22" s="40">
        <f aca="true" t="shared" si="7" ref="G22:O22">SUM(G23:G23)</f>
        <v>751</v>
      </c>
      <c r="H22" s="40">
        <f t="shared" si="7"/>
        <v>751</v>
      </c>
      <c r="I22" s="40">
        <f t="shared" si="7"/>
        <v>0</v>
      </c>
      <c r="J22" s="40">
        <f t="shared" si="7"/>
        <v>779</v>
      </c>
      <c r="K22" s="40">
        <f t="shared" si="7"/>
        <v>779</v>
      </c>
      <c r="L22" s="40">
        <f t="shared" si="7"/>
        <v>0</v>
      </c>
      <c r="M22" s="40">
        <f t="shared" si="7"/>
        <v>808</v>
      </c>
      <c r="N22" s="40">
        <f t="shared" si="7"/>
        <v>808</v>
      </c>
      <c r="O22" s="40">
        <f t="shared" si="7"/>
        <v>0</v>
      </c>
    </row>
    <row r="23" spans="1:15" ht="236.25">
      <c r="A23" s="44" t="s">
        <v>780</v>
      </c>
      <c r="B23" s="52" t="s">
        <v>516</v>
      </c>
      <c r="C23" s="46" t="s">
        <v>546</v>
      </c>
      <c r="D23" s="46" t="s">
        <v>547</v>
      </c>
      <c r="E23" s="45" t="s">
        <v>307</v>
      </c>
      <c r="F23" s="41" t="s">
        <v>518</v>
      </c>
      <c r="G23" s="40">
        <f>SUM(H23:I23)</f>
        <v>751</v>
      </c>
      <c r="H23" s="47">
        <v>751</v>
      </c>
      <c r="I23" s="47"/>
      <c r="J23" s="40">
        <f>SUM(K23:L23)</f>
        <v>779</v>
      </c>
      <c r="K23" s="47">
        <v>779</v>
      </c>
      <c r="L23" s="47"/>
      <c r="M23" s="40">
        <f>SUM(N23:O23)</f>
        <v>808</v>
      </c>
      <c r="N23" s="47">
        <v>808</v>
      </c>
      <c r="O23" s="47"/>
    </row>
    <row r="24" spans="1:15" ht="78.75">
      <c r="A24" s="43" t="s">
        <v>612</v>
      </c>
      <c r="B24" s="52" t="s">
        <v>516</v>
      </c>
      <c r="C24" s="46" t="s">
        <v>546</v>
      </c>
      <c r="D24" s="46" t="s">
        <v>547</v>
      </c>
      <c r="E24" s="59" t="s">
        <v>613</v>
      </c>
      <c r="F24" s="41"/>
      <c r="G24" s="40">
        <f>SUM(G25,G28)</f>
        <v>60</v>
      </c>
      <c r="H24" s="40">
        <f aca="true" t="shared" si="8" ref="H24:O24">SUM(H25,H28)</f>
        <v>0</v>
      </c>
      <c r="I24" s="40">
        <f t="shared" si="8"/>
        <v>60</v>
      </c>
      <c r="J24" s="40">
        <f t="shared" si="8"/>
        <v>0</v>
      </c>
      <c r="K24" s="40">
        <f t="shared" si="8"/>
        <v>0</v>
      </c>
      <c r="L24" s="40">
        <f t="shared" si="8"/>
        <v>0</v>
      </c>
      <c r="M24" s="40">
        <f t="shared" si="8"/>
        <v>0</v>
      </c>
      <c r="N24" s="40">
        <f t="shared" si="8"/>
        <v>0</v>
      </c>
      <c r="O24" s="40">
        <f t="shared" si="8"/>
        <v>0</v>
      </c>
    </row>
    <row r="25" spans="1:15" ht="157.5">
      <c r="A25" s="43" t="s">
        <v>614</v>
      </c>
      <c r="B25" s="52" t="s">
        <v>516</v>
      </c>
      <c r="C25" s="46" t="s">
        <v>546</v>
      </c>
      <c r="D25" s="46" t="s">
        <v>547</v>
      </c>
      <c r="E25" s="59" t="s">
        <v>615</v>
      </c>
      <c r="F25" s="41"/>
      <c r="G25" s="40">
        <f>G26</f>
        <v>50</v>
      </c>
      <c r="H25" s="40">
        <f aca="true" t="shared" si="9" ref="H25:O29">H26</f>
        <v>0</v>
      </c>
      <c r="I25" s="40">
        <f t="shared" si="9"/>
        <v>50</v>
      </c>
      <c r="J25" s="40">
        <f t="shared" si="9"/>
        <v>0</v>
      </c>
      <c r="K25" s="40">
        <f t="shared" si="9"/>
        <v>0</v>
      </c>
      <c r="L25" s="40">
        <f t="shared" si="9"/>
        <v>0</v>
      </c>
      <c r="M25" s="40">
        <f t="shared" si="9"/>
        <v>0</v>
      </c>
      <c r="N25" s="40">
        <f t="shared" si="9"/>
        <v>0</v>
      </c>
      <c r="O25" s="40">
        <f t="shared" si="9"/>
        <v>0</v>
      </c>
    </row>
    <row r="26" spans="1:15" ht="47.25">
      <c r="A26" s="43" t="s">
        <v>616</v>
      </c>
      <c r="B26" s="52" t="s">
        <v>516</v>
      </c>
      <c r="C26" s="46" t="s">
        <v>546</v>
      </c>
      <c r="D26" s="46" t="s">
        <v>547</v>
      </c>
      <c r="E26" s="59" t="s">
        <v>617</v>
      </c>
      <c r="F26" s="41"/>
      <c r="G26" s="40">
        <f>G27</f>
        <v>50</v>
      </c>
      <c r="H26" s="40">
        <f t="shared" si="9"/>
        <v>0</v>
      </c>
      <c r="I26" s="40">
        <f t="shared" si="9"/>
        <v>50</v>
      </c>
      <c r="J26" s="40">
        <f t="shared" si="9"/>
        <v>0</v>
      </c>
      <c r="K26" s="40">
        <f t="shared" si="9"/>
        <v>0</v>
      </c>
      <c r="L26" s="40">
        <f t="shared" si="9"/>
        <v>0</v>
      </c>
      <c r="M26" s="40">
        <f t="shared" si="9"/>
        <v>0</v>
      </c>
      <c r="N26" s="40">
        <f t="shared" si="9"/>
        <v>0</v>
      </c>
      <c r="O26" s="40">
        <f t="shared" si="9"/>
        <v>0</v>
      </c>
    </row>
    <row r="27" spans="1:15" ht="110.25">
      <c r="A27" s="43" t="s">
        <v>618</v>
      </c>
      <c r="B27" s="52" t="s">
        <v>516</v>
      </c>
      <c r="C27" s="46" t="s">
        <v>546</v>
      </c>
      <c r="D27" s="46" t="s">
        <v>547</v>
      </c>
      <c r="E27" s="45" t="s">
        <v>619</v>
      </c>
      <c r="F27" s="41" t="s">
        <v>520</v>
      </c>
      <c r="G27" s="40">
        <f>SUM(H27:I27)</f>
        <v>50</v>
      </c>
      <c r="H27" s="40"/>
      <c r="I27" s="40">
        <v>50</v>
      </c>
      <c r="J27" s="40"/>
      <c r="K27" s="40"/>
      <c r="L27" s="40"/>
      <c r="M27" s="40"/>
      <c r="N27" s="40"/>
      <c r="O27" s="40"/>
    </row>
    <row r="28" spans="1:15" ht="126">
      <c r="A28" s="43" t="s">
        <v>620</v>
      </c>
      <c r="B28" s="52" t="s">
        <v>516</v>
      </c>
      <c r="C28" s="46" t="s">
        <v>546</v>
      </c>
      <c r="D28" s="46" t="s">
        <v>547</v>
      </c>
      <c r="E28" s="59" t="s">
        <v>623</v>
      </c>
      <c r="F28" s="41"/>
      <c r="G28" s="40">
        <f>G29</f>
        <v>10</v>
      </c>
      <c r="H28" s="40">
        <f aca="true" t="shared" si="10" ref="H28:O28">H29</f>
        <v>0</v>
      </c>
      <c r="I28" s="40">
        <f t="shared" si="10"/>
        <v>10</v>
      </c>
      <c r="J28" s="40">
        <f t="shared" si="10"/>
        <v>0</v>
      </c>
      <c r="K28" s="40">
        <f t="shared" si="10"/>
        <v>0</v>
      </c>
      <c r="L28" s="40">
        <f t="shared" si="10"/>
        <v>0</v>
      </c>
      <c r="M28" s="40">
        <f t="shared" si="10"/>
        <v>0</v>
      </c>
      <c r="N28" s="40">
        <f t="shared" si="10"/>
        <v>0</v>
      </c>
      <c r="O28" s="40">
        <f t="shared" si="10"/>
        <v>0</v>
      </c>
    </row>
    <row r="29" spans="1:15" ht="78.75">
      <c r="A29" s="44" t="s">
        <v>624</v>
      </c>
      <c r="B29" s="52" t="s">
        <v>516</v>
      </c>
      <c r="C29" s="46" t="s">
        <v>546</v>
      </c>
      <c r="D29" s="46" t="s">
        <v>547</v>
      </c>
      <c r="E29" s="59" t="s">
        <v>621</v>
      </c>
      <c r="F29" s="41"/>
      <c r="G29" s="40">
        <f>G30</f>
        <v>10</v>
      </c>
      <c r="H29" s="40">
        <f t="shared" si="9"/>
        <v>0</v>
      </c>
      <c r="I29" s="40">
        <f t="shared" si="9"/>
        <v>10</v>
      </c>
      <c r="J29" s="40">
        <f t="shared" si="9"/>
        <v>0</v>
      </c>
      <c r="K29" s="40">
        <f t="shared" si="9"/>
        <v>0</v>
      </c>
      <c r="L29" s="40">
        <f t="shared" si="9"/>
        <v>0</v>
      </c>
      <c r="M29" s="40">
        <f t="shared" si="9"/>
        <v>0</v>
      </c>
      <c r="N29" s="40">
        <f t="shared" si="9"/>
        <v>0</v>
      </c>
      <c r="O29" s="40">
        <f t="shared" si="9"/>
        <v>0</v>
      </c>
    </row>
    <row r="30" spans="1:15" ht="126">
      <c r="A30" s="44" t="s">
        <v>625</v>
      </c>
      <c r="B30" s="52" t="s">
        <v>516</v>
      </c>
      <c r="C30" s="46" t="s">
        <v>546</v>
      </c>
      <c r="D30" s="46" t="s">
        <v>547</v>
      </c>
      <c r="E30" s="45" t="s">
        <v>622</v>
      </c>
      <c r="F30" s="41" t="s">
        <v>520</v>
      </c>
      <c r="G30" s="40">
        <f>SUM(H30:I30)</f>
        <v>10</v>
      </c>
      <c r="H30" s="40"/>
      <c r="I30" s="40">
        <v>10</v>
      </c>
      <c r="J30" s="40"/>
      <c r="K30" s="40"/>
      <c r="L30" s="40"/>
      <c r="M30" s="40"/>
      <c r="N30" s="40"/>
      <c r="O30" s="40"/>
    </row>
    <row r="31" spans="1:15" ht="47.25">
      <c r="A31" s="93" t="s">
        <v>763</v>
      </c>
      <c r="B31" s="52" t="s">
        <v>516</v>
      </c>
      <c r="C31" s="46" t="s">
        <v>546</v>
      </c>
      <c r="D31" s="46" t="s">
        <v>547</v>
      </c>
      <c r="E31" s="39" t="s">
        <v>157</v>
      </c>
      <c r="F31" s="41"/>
      <c r="G31" s="40">
        <f aca="true" t="shared" si="11" ref="G31:O31">G32</f>
        <v>51270</v>
      </c>
      <c r="H31" s="40">
        <f t="shared" si="11"/>
        <v>0</v>
      </c>
      <c r="I31" s="40">
        <f t="shared" si="11"/>
        <v>51270</v>
      </c>
      <c r="J31" s="40">
        <f t="shared" si="11"/>
        <v>51511.7</v>
      </c>
      <c r="K31" s="40">
        <f t="shared" si="11"/>
        <v>0</v>
      </c>
      <c r="L31" s="40">
        <f t="shared" si="11"/>
        <v>51511.7</v>
      </c>
      <c r="M31" s="40">
        <f t="shared" si="11"/>
        <v>53535.7</v>
      </c>
      <c r="N31" s="40">
        <f t="shared" si="11"/>
        <v>0</v>
      </c>
      <c r="O31" s="40">
        <f t="shared" si="11"/>
        <v>53535.7</v>
      </c>
    </row>
    <row r="32" spans="1:15" ht="31.5">
      <c r="A32" s="93" t="s">
        <v>160</v>
      </c>
      <c r="B32" s="52" t="s">
        <v>516</v>
      </c>
      <c r="C32" s="46" t="s">
        <v>546</v>
      </c>
      <c r="D32" s="46" t="s">
        <v>547</v>
      </c>
      <c r="E32" s="39" t="s">
        <v>158</v>
      </c>
      <c r="F32" s="41"/>
      <c r="G32" s="40">
        <f aca="true" t="shared" si="12" ref="G32:O32">SUM(G33:G35)</f>
        <v>51270</v>
      </c>
      <c r="H32" s="40">
        <f t="shared" si="12"/>
        <v>0</v>
      </c>
      <c r="I32" s="40">
        <f t="shared" si="12"/>
        <v>51270</v>
      </c>
      <c r="J32" s="40">
        <f t="shared" si="12"/>
        <v>51511.7</v>
      </c>
      <c r="K32" s="40">
        <f t="shared" si="12"/>
        <v>0</v>
      </c>
      <c r="L32" s="40">
        <f t="shared" si="12"/>
        <v>51511.7</v>
      </c>
      <c r="M32" s="40">
        <f t="shared" si="12"/>
        <v>53535.7</v>
      </c>
      <c r="N32" s="40">
        <f t="shared" si="12"/>
        <v>0</v>
      </c>
      <c r="O32" s="40">
        <f t="shared" si="12"/>
        <v>53535.7</v>
      </c>
    </row>
    <row r="33" spans="1:15" ht="299.25">
      <c r="A33" s="44" t="s">
        <v>831</v>
      </c>
      <c r="B33" s="52" t="s">
        <v>516</v>
      </c>
      <c r="C33" s="46" t="s">
        <v>546</v>
      </c>
      <c r="D33" s="46" t="s">
        <v>547</v>
      </c>
      <c r="E33" s="41" t="s">
        <v>309</v>
      </c>
      <c r="F33" s="41">
        <v>100</v>
      </c>
      <c r="G33" s="40">
        <f>SUM(H33:I33)</f>
        <v>45591</v>
      </c>
      <c r="H33" s="47"/>
      <c r="I33" s="47">
        <v>45591</v>
      </c>
      <c r="J33" s="40">
        <f>SUM(K33:L33)</f>
        <v>47414</v>
      </c>
      <c r="K33" s="47"/>
      <c r="L33" s="47">
        <v>47414</v>
      </c>
      <c r="M33" s="40">
        <f>SUM(N33:O33)</f>
        <v>49290</v>
      </c>
      <c r="N33" s="47"/>
      <c r="O33" s="47">
        <v>49290</v>
      </c>
    </row>
    <row r="34" spans="1:15" ht="173.25">
      <c r="A34" s="21" t="s">
        <v>757</v>
      </c>
      <c r="B34" s="52" t="s">
        <v>516</v>
      </c>
      <c r="C34" s="46" t="s">
        <v>546</v>
      </c>
      <c r="D34" s="46" t="s">
        <v>547</v>
      </c>
      <c r="E34" s="41" t="s">
        <v>309</v>
      </c>
      <c r="F34" s="41">
        <v>200</v>
      </c>
      <c r="G34" s="40">
        <f>SUM(H34:I34)</f>
        <v>5337</v>
      </c>
      <c r="H34" s="47"/>
      <c r="I34" s="47">
        <v>5337</v>
      </c>
      <c r="J34" s="40">
        <f>SUM(K34:L34)</f>
        <v>3755.7</v>
      </c>
      <c r="K34" s="47"/>
      <c r="L34" s="47">
        <v>3755.7</v>
      </c>
      <c r="M34" s="40">
        <f>SUM(N34:O34)</f>
        <v>3903.7</v>
      </c>
      <c r="N34" s="47"/>
      <c r="O34" s="47">
        <v>3903.7</v>
      </c>
    </row>
    <row r="35" spans="1:15" ht="157.5">
      <c r="A35" s="21" t="s">
        <v>758</v>
      </c>
      <c r="B35" s="52" t="s">
        <v>516</v>
      </c>
      <c r="C35" s="46" t="s">
        <v>546</v>
      </c>
      <c r="D35" s="46" t="s">
        <v>547</v>
      </c>
      <c r="E35" s="41" t="s">
        <v>309</v>
      </c>
      <c r="F35" s="41">
        <v>800</v>
      </c>
      <c r="G35" s="40">
        <f>SUM(H35:I35)</f>
        <v>342</v>
      </c>
      <c r="H35" s="47"/>
      <c r="I35" s="47">
        <v>342</v>
      </c>
      <c r="J35" s="40">
        <f>SUM(K35:L35)</f>
        <v>342</v>
      </c>
      <c r="K35" s="47"/>
      <c r="L35" s="47">
        <v>342</v>
      </c>
      <c r="M35" s="40">
        <f>SUM(N35:O35)</f>
        <v>342</v>
      </c>
      <c r="N35" s="47"/>
      <c r="O35" s="47">
        <v>342</v>
      </c>
    </row>
    <row r="36" spans="1:15" s="57" customFormat="1" ht="15.75">
      <c r="A36" s="165" t="s">
        <v>700</v>
      </c>
      <c r="B36" s="68" t="s">
        <v>516</v>
      </c>
      <c r="C36" s="82" t="s">
        <v>546</v>
      </c>
      <c r="D36" s="82" t="s">
        <v>552</v>
      </c>
      <c r="E36" s="55"/>
      <c r="F36" s="55"/>
      <c r="G36" s="56">
        <f>G37</f>
        <v>35</v>
      </c>
      <c r="H36" s="56">
        <f aca="true" t="shared" si="13" ref="H36:O38">H37</f>
        <v>35</v>
      </c>
      <c r="I36" s="56">
        <f t="shared" si="13"/>
        <v>0</v>
      </c>
      <c r="J36" s="56">
        <f>J37</f>
        <v>1.5</v>
      </c>
      <c r="K36" s="56">
        <f t="shared" si="13"/>
        <v>1.5</v>
      </c>
      <c r="L36" s="56">
        <f t="shared" si="13"/>
        <v>0</v>
      </c>
      <c r="M36" s="56">
        <f>M37</f>
        <v>1.3</v>
      </c>
      <c r="N36" s="56">
        <f t="shared" si="13"/>
        <v>1.3</v>
      </c>
      <c r="O36" s="56">
        <f t="shared" si="13"/>
        <v>0</v>
      </c>
    </row>
    <row r="37" spans="1:15" ht="15.75">
      <c r="A37" s="21" t="s">
        <v>360</v>
      </c>
      <c r="B37" s="52" t="s">
        <v>516</v>
      </c>
      <c r="C37" s="46" t="s">
        <v>546</v>
      </c>
      <c r="D37" s="46" t="s">
        <v>552</v>
      </c>
      <c r="E37" s="39" t="s">
        <v>702</v>
      </c>
      <c r="F37" s="41"/>
      <c r="G37" s="40">
        <f>G38</f>
        <v>35</v>
      </c>
      <c r="H37" s="40">
        <f t="shared" si="13"/>
        <v>35</v>
      </c>
      <c r="I37" s="40">
        <f t="shared" si="13"/>
        <v>0</v>
      </c>
      <c r="J37" s="40">
        <f>J38</f>
        <v>1.5</v>
      </c>
      <c r="K37" s="40">
        <f t="shared" si="13"/>
        <v>1.5</v>
      </c>
      <c r="L37" s="40">
        <f t="shared" si="13"/>
        <v>0</v>
      </c>
      <c r="M37" s="40">
        <f>M38</f>
        <v>1.3</v>
      </c>
      <c r="N37" s="40">
        <f t="shared" si="13"/>
        <v>1.3</v>
      </c>
      <c r="O37" s="40">
        <f t="shared" si="13"/>
        <v>0</v>
      </c>
    </row>
    <row r="38" spans="1:15" ht="31.5">
      <c r="A38" s="21" t="s">
        <v>160</v>
      </c>
      <c r="B38" s="52" t="s">
        <v>516</v>
      </c>
      <c r="C38" s="46" t="s">
        <v>546</v>
      </c>
      <c r="D38" s="46" t="s">
        <v>552</v>
      </c>
      <c r="E38" s="39" t="s">
        <v>703</v>
      </c>
      <c r="F38" s="41"/>
      <c r="G38" s="40">
        <f>G39</f>
        <v>35</v>
      </c>
      <c r="H38" s="40">
        <f t="shared" si="13"/>
        <v>35</v>
      </c>
      <c r="I38" s="40">
        <f t="shared" si="13"/>
        <v>0</v>
      </c>
      <c r="J38" s="40">
        <f>J39</f>
        <v>1.5</v>
      </c>
      <c r="K38" s="40">
        <f t="shared" si="13"/>
        <v>1.5</v>
      </c>
      <c r="L38" s="40">
        <f t="shared" si="13"/>
        <v>0</v>
      </c>
      <c r="M38" s="40">
        <f>M39</f>
        <v>1.3</v>
      </c>
      <c r="N38" s="40">
        <f t="shared" si="13"/>
        <v>1.3</v>
      </c>
      <c r="O38" s="40">
        <f t="shared" si="13"/>
        <v>0</v>
      </c>
    </row>
    <row r="39" spans="1:15" ht="173.25">
      <c r="A39" s="43" t="s">
        <v>776</v>
      </c>
      <c r="B39" s="52" t="s">
        <v>516</v>
      </c>
      <c r="C39" s="46" t="s">
        <v>546</v>
      </c>
      <c r="D39" s="46" t="s">
        <v>552</v>
      </c>
      <c r="E39" s="41" t="s">
        <v>701</v>
      </c>
      <c r="F39" s="41" t="s">
        <v>520</v>
      </c>
      <c r="G39" s="40">
        <f>SUM(H39:I39)</f>
        <v>35</v>
      </c>
      <c r="H39" s="47">
        <v>35</v>
      </c>
      <c r="I39" s="47"/>
      <c r="J39" s="40">
        <f>SUM(K39:L39)</f>
        <v>1.5</v>
      </c>
      <c r="K39" s="47">
        <v>1.5</v>
      </c>
      <c r="L39" s="47"/>
      <c r="M39" s="40">
        <f>SUM(N39:O39)</f>
        <v>1.3</v>
      </c>
      <c r="N39" s="47">
        <v>1.3</v>
      </c>
      <c r="O39" s="47"/>
    </row>
    <row r="40" spans="1:15" s="57" customFormat="1" ht="63">
      <c r="A40" s="36" t="s">
        <v>521</v>
      </c>
      <c r="B40" s="68" t="s">
        <v>516</v>
      </c>
      <c r="C40" s="92" t="s">
        <v>218</v>
      </c>
      <c r="D40" s="68"/>
      <c r="E40" s="68"/>
      <c r="F40" s="67"/>
      <c r="G40" s="56">
        <f aca="true" t="shared" si="14" ref="G40:O40">SUM(G41,G46,G52)</f>
        <v>5640.9</v>
      </c>
      <c r="H40" s="56">
        <f t="shared" si="14"/>
        <v>768</v>
      </c>
      <c r="I40" s="56">
        <f t="shared" si="14"/>
        <v>4872.9</v>
      </c>
      <c r="J40" s="56">
        <f t="shared" si="14"/>
        <v>5655</v>
      </c>
      <c r="K40" s="56">
        <f t="shared" si="14"/>
        <v>776</v>
      </c>
      <c r="L40" s="56">
        <f t="shared" si="14"/>
        <v>4879</v>
      </c>
      <c r="M40" s="56">
        <f t="shared" si="14"/>
        <v>5280</v>
      </c>
      <c r="N40" s="56">
        <f t="shared" si="14"/>
        <v>784</v>
      </c>
      <c r="O40" s="56">
        <f t="shared" si="14"/>
        <v>4496</v>
      </c>
    </row>
    <row r="41" spans="1:15" s="57" customFormat="1" ht="15.75">
      <c r="A41" s="36" t="s">
        <v>256</v>
      </c>
      <c r="B41" s="68" t="s">
        <v>516</v>
      </c>
      <c r="C41" s="68" t="s">
        <v>218</v>
      </c>
      <c r="D41" s="68" t="s">
        <v>547</v>
      </c>
      <c r="E41" s="68"/>
      <c r="F41" s="67"/>
      <c r="G41" s="56">
        <f>G42</f>
        <v>768</v>
      </c>
      <c r="H41" s="56">
        <f aca="true" t="shared" si="15" ref="H41:O41">H42</f>
        <v>768</v>
      </c>
      <c r="I41" s="56">
        <f t="shared" si="15"/>
        <v>0</v>
      </c>
      <c r="J41" s="56">
        <f t="shared" si="15"/>
        <v>776</v>
      </c>
      <c r="K41" s="56">
        <f t="shared" si="15"/>
        <v>776</v>
      </c>
      <c r="L41" s="56">
        <f t="shared" si="15"/>
        <v>0</v>
      </c>
      <c r="M41" s="56">
        <f t="shared" si="15"/>
        <v>784</v>
      </c>
      <c r="N41" s="56">
        <f t="shared" si="15"/>
        <v>784</v>
      </c>
      <c r="O41" s="56">
        <f t="shared" si="15"/>
        <v>0</v>
      </c>
    </row>
    <row r="42" spans="1:15" ht="78.75">
      <c r="A42" s="58" t="s">
        <v>183</v>
      </c>
      <c r="B42" s="115">
        <v>850</v>
      </c>
      <c r="C42" s="41" t="s">
        <v>218</v>
      </c>
      <c r="D42" s="41" t="s">
        <v>547</v>
      </c>
      <c r="E42" s="59" t="s">
        <v>759</v>
      </c>
      <c r="F42" s="41"/>
      <c r="G42" s="40">
        <f aca="true" t="shared" si="16" ref="G42:O43">G43</f>
        <v>768</v>
      </c>
      <c r="H42" s="40">
        <f t="shared" si="16"/>
        <v>768</v>
      </c>
      <c r="I42" s="40">
        <f t="shared" si="16"/>
        <v>0</v>
      </c>
      <c r="J42" s="40">
        <f t="shared" si="16"/>
        <v>776</v>
      </c>
      <c r="K42" s="40">
        <f t="shared" si="16"/>
        <v>776</v>
      </c>
      <c r="L42" s="40">
        <f t="shared" si="16"/>
        <v>0</v>
      </c>
      <c r="M42" s="40">
        <f t="shared" si="16"/>
        <v>784</v>
      </c>
      <c r="N42" s="40">
        <f t="shared" si="16"/>
        <v>784</v>
      </c>
      <c r="O42" s="40">
        <f t="shared" si="16"/>
        <v>0</v>
      </c>
    </row>
    <row r="43" spans="1:15" ht="204.75">
      <c r="A43" s="43" t="s">
        <v>184</v>
      </c>
      <c r="B43" s="115">
        <v>850</v>
      </c>
      <c r="C43" s="41" t="s">
        <v>218</v>
      </c>
      <c r="D43" s="41" t="s">
        <v>547</v>
      </c>
      <c r="E43" s="59" t="s">
        <v>760</v>
      </c>
      <c r="F43" s="41"/>
      <c r="G43" s="40">
        <f t="shared" si="16"/>
        <v>768</v>
      </c>
      <c r="H43" s="40">
        <f t="shared" si="16"/>
        <v>768</v>
      </c>
      <c r="I43" s="40">
        <f t="shared" si="16"/>
        <v>0</v>
      </c>
      <c r="J43" s="40">
        <f t="shared" si="16"/>
        <v>776</v>
      </c>
      <c r="K43" s="40">
        <f t="shared" si="16"/>
        <v>776</v>
      </c>
      <c r="L43" s="40">
        <f t="shared" si="16"/>
        <v>0</v>
      </c>
      <c r="M43" s="40">
        <f t="shared" si="16"/>
        <v>784</v>
      </c>
      <c r="N43" s="40">
        <f t="shared" si="16"/>
        <v>784</v>
      </c>
      <c r="O43" s="40">
        <f t="shared" si="16"/>
        <v>0</v>
      </c>
    </row>
    <row r="44" spans="1:15" ht="110.25">
      <c r="A44" s="58" t="s">
        <v>756</v>
      </c>
      <c r="B44" s="115">
        <v>850</v>
      </c>
      <c r="C44" s="41" t="s">
        <v>218</v>
      </c>
      <c r="D44" s="41" t="s">
        <v>547</v>
      </c>
      <c r="E44" s="59" t="s">
        <v>761</v>
      </c>
      <c r="F44" s="41"/>
      <c r="G44" s="40">
        <f aca="true" t="shared" si="17" ref="G44:O44">SUM(G45:G45)</f>
        <v>768</v>
      </c>
      <c r="H44" s="40">
        <f t="shared" si="17"/>
        <v>768</v>
      </c>
      <c r="I44" s="40">
        <f t="shared" si="17"/>
        <v>0</v>
      </c>
      <c r="J44" s="40">
        <f t="shared" si="17"/>
        <v>776</v>
      </c>
      <c r="K44" s="40">
        <f t="shared" si="17"/>
        <v>776</v>
      </c>
      <c r="L44" s="40">
        <f t="shared" si="17"/>
        <v>0</v>
      </c>
      <c r="M44" s="40">
        <f t="shared" si="17"/>
        <v>784</v>
      </c>
      <c r="N44" s="40">
        <f t="shared" si="17"/>
        <v>784</v>
      </c>
      <c r="O44" s="40">
        <f t="shared" si="17"/>
        <v>0</v>
      </c>
    </row>
    <row r="45" spans="1:15" ht="267.75">
      <c r="A45" s="44" t="s">
        <v>705</v>
      </c>
      <c r="B45" s="115">
        <v>850</v>
      </c>
      <c r="C45" s="41" t="s">
        <v>218</v>
      </c>
      <c r="D45" s="41" t="s">
        <v>547</v>
      </c>
      <c r="E45" s="45" t="s">
        <v>310</v>
      </c>
      <c r="F45" s="41" t="s">
        <v>518</v>
      </c>
      <c r="G45" s="40">
        <f>SUM(H45:I45)</f>
        <v>768</v>
      </c>
      <c r="H45" s="47">
        <v>768</v>
      </c>
      <c r="I45" s="47"/>
      <c r="J45" s="40">
        <f>SUM(K45:L45)</f>
        <v>776</v>
      </c>
      <c r="K45" s="47">
        <v>776</v>
      </c>
      <c r="L45" s="47"/>
      <c r="M45" s="40">
        <f>SUM(N45:O45)</f>
        <v>784</v>
      </c>
      <c r="N45" s="47">
        <v>784</v>
      </c>
      <c r="O45" s="47"/>
    </row>
    <row r="46" spans="1:15" s="57" customFormat="1" ht="94.5">
      <c r="A46" s="36" t="s">
        <v>655</v>
      </c>
      <c r="B46" s="68" t="s">
        <v>516</v>
      </c>
      <c r="C46" s="92" t="s">
        <v>218</v>
      </c>
      <c r="D46" s="68" t="s">
        <v>889</v>
      </c>
      <c r="E46" s="68"/>
      <c r="F46" s="67"/>
      <c r="G46" s="56">
        <f aca="true" t="shared" si="18" ref="G46:O46">G47</f>
        <v>4072.9</v>
      </c>
      <c r="H46" s="56">
        <f t="shared" si="18"/>
        <v>0</v>
      </c>
      <c r="I46" s="56">
        <f t="shared" si="18"/>
        <v>4072.9</v>
      </c>
      <c r="J46" s="56">
        <f t="shared" si="18"/>
        <v>4329</v>
      </c>
      <c r="K46" s="56">
        <f t="shared" si="18"/>
        <v>0</v>
      </c>
      <c r="L46" s="56">
        <f t="shared" si="18"/>
        <v>4329</v>
      </c>
      <c r="M46" s="56">
        <f t="shared" si="18"/>
        <v>4496</v>
      </c>
      <c r="N46" s="56">
        <f t="shared" si="18"/>
        <v>0</v>
      </c>
      <c r="O46" s="56">
        <f t="shared" si="18"/>
        <v>4496</v>
      </c>
    </row>
    <row r="47" spans="1:15" s="57" customFormat="1" ht="110.25">
      <c r="A47" s="58" t="s">
        <v>180</v>
      </c>
      <c r="B47" s="181" t="s">
        <v>522</v>
      </c>
      <c r="C47" s="53" t="s">
        <v>218</v>
      </c>
      <c r="D47" s="52" t="s">
        <v>889</v>
      </c>
      <c r="E47" s="51" t="s">
        <v>545</v>
      </c>
      <c r="F47" s="67"/>
      <c r="G47" s="40">
        <f aca="true" t="shared" si="19" ref="G47:O47">SUM(G48)</f>
        <v>4072.9</v>
      </c>
      <c r="H47" s="40">
        <f t="shared" si="19"/>
        <v>0</v>
      </c>
      <c r="I47" s="40">
        <f t="shared" si="19"/>
        <v>4072.9</v>
      </c>
      <c r="J47" s="40">
        <f t="shared" si="19"/>
        <v>4329</v>
      </c>
      <c r="K47" s="40">
        <f t="shared" si="19"/>
        <v>0</v>
      </c>
      <c r="L47" s="40">
        <f t="shared" si="19"/>
        <v>4329</v>
      </c>
      <c r="M47" s="40">
        <f t="shared" si="19"/>
        <v>4496</v>
      </c>
      <c r="N47" s="40">
        <f t="shared" si="19"/>
        <v>0</v>
      </c>
      <c r="O47" s="40">
        <f t="shared" si="19"/>
        <v>4496</v>
      </c>
    </row>
    <row r="48" spans="1:15" s="57" customFormat="1" ht="236.25">
      <c r="A48" s="43" t="s">
        <v>185</v>
      </c>
      <c r="B48" s="181" t="s">
        <v>522</v>
      </c>
      <c r="C48" s="53" t="s">
        <v>218</v>
      </c>
      <c r="D48" s="52" t="s">
        <v>889</v>
      </c>
      <c r="E48" s="51" t="s">
        <v>135</v>
      </c>
      <c r="F48" s="67"/>
      <c r="G48" s="40">
        <f>SUM(G49,)</f>
        <v>4072.9</v>
      </c>
      <c r="H48" s="40">
        <f aca="true" t="shared" si="20" ref="H48:O48">SUM(H49,)</f>
        <v>0</v>
      </c>
      <c r="I48" s="40">
        <f t="shared" si="20"/>
        <v>4072.9</v>
      </c>
      <c r="J48" s="40">
        <f t="shared" si="20"/>
        <v>4329</v>
      </c>
      <c r="K48" s="40">
        <f t="shared" si="20"/>
        <v>0</v>
      </c>
      <c r="L48" s="40">
        <f t="shared" si="20"/>
        <v>4329</v>
      </c>
      <c r="M48" s="40">
        <f t="shared" si="20"/>
        <v>4496</v>
      </c>
      <c r="N48" s="40">
        <f t="shared" si="20"/>
        <v>0</v>
      </c>
      <c r="O48" s="40">
        <f t="shared" si="20"/>
        <v>4496</v>
      </c>
    </row>
    <row r="49" spans="1:15" s="57" customFormat="1" ht="78.75">
      <c r="A49" s="43" t="s">
        <v>137</v>
      </c>
      <c r="B49" s="181" t="s">
        <v>522</v>
      </c>
      <c r="C49" s="53" t="s">
        <v>218</v>
      </c>
      <c r="D49" s="52" t="s">
        <v>889</v>
      </c>
      <c r="E49" s="51" t="s">
        <v>136</v>
      </c>
      <c r="F49" s="67"/>
      <c r="G49" s="40">
        <f aca="true" t="shared" si="21" ref="G49:O49">SUM(G50:G51)</f>
        <v>4072.9</v>
      </c>
      <c r="H49" s="40">
        <f t="shared" si="21"/>
        <v>0</v>
      </c>
      <c r="I49" s="40">
        <f t="shared" si="21"/>
        <v>4072.9</v>
      </c>
      <c r="J49" s="40">
        <f t="shared" si="21"/>
        <v>4329</v>
      </c>
      <c r="K49" s="40">
        <f t="shared" si="21"/>
        <v>0</v>
      </c>
      <c r="L49" s="40">
        <f t="shared" si="21"/>
        <v>4329</v>
      </c>
      <c r="M49" s="40">
        <f t="shared" si="21"/>
        <v>4496</v>
      </c>
      <c r="N49" s="40">
        <f t="shared" si="21"/>
        <v>0</v>
      </c>
      <c r="O49" s="40">
        <f t="shared" si="21"/>
        <v>4496</v>
      </c>
    </row>
    <row r="50" spans="1:15" ht="252">
      <c r="A50" s="43" t="s">
        <v>593</v>
      </c>
      <c r="B50" s="181" t="s">
        <v>522</v>
      </c>
      <c r="C50" s="53" t="s">
        <v>218</v>
      </c>
      <c r="D50" s="52" t="s">
        <v>889</v>
      </c>
      <c r="E50" s="52" t="s">
        <v>311</v>
      </c>
      <c r="F50" s="64">
        <v>100</v>
      </c>
      <c r="G50" s="40">
        <f>SUM(H50:I50)</f>
        <v>3896</v>
      </c>
      <c r="H50" s="40">
        <v>0</v>
      </c>
      <c r="I50" s="40">
        <v>3896</v>
      </c>
      <c r="J50" s="40">
        <f>SUM(K50:L50)</f>
        <v>4176</v>
      </c>
      <c r="K50" s="40">
        <v>0</v>
      </c>
      <c r="L50" s="40">
        <v>4176</v>
      </c>
      <c r="M50" s="40">
        <f>SUM(N50:O50)</f>
        <v>4343</v>
      </c>
      <c r="N50" s="40">
        <v>0</v>
      </c>
      <c r="O50" s="40">
        <v>4343</v>
      </c>
    </row>
    <row r="51" spans="1:15" ht="126">
      <c r="A51" s="43" t="s">
        <v>164</v>
      </c>
      <c r="B51" s="181" t="s">
        <v>522</v>
      </c>
      <c r="C51" s="53" t="s">
        <v>218</v>
      </c>
      <c r="D51" s="52" t="s">
        <v>889</v>
      </c>
      <c r="E51" s="52" t="s">
        <v>311</v>
      </c>
      <c r="F51" s="64">
        <v>200</v>
      </c>
      <c r="G51" s="40">
        <f>SUM(H51:I51)</f>
        <v>176.9</v>
      </c>
      <c r="H51" s="40"/>
      <c r="I51" s="40">
        <v>176.9</v>
      </c>
      <c r="J51" s="40">
        <f>SUM(K51:L51)</f>
        <v>153</v>
      </c>
      <c r="K51" s="40"/>
      <c r="L51" s="40">
        <v>153</v>
      </c>
      <c r="M51" s="40">
        <f>SUM(N51:O51)</f>
        <v>153</v>
      </c>
      <c r="N51" s="40"/>
      <c r="O51" s="40">
        <v>153</v>
      </c>
    </row>
    <row r="52" spans="1:15" s="57" customFormat="1" ht="78.75">
      <c r="A52" s="66" t="s">
        <v>268</v>
      </c>
      <c r="B52" s="183" t="s">
        <v>516</v>
      </c>
      <c r="C52" s="92" t="s">
        <v>218</v>
      </c>
      <c r="D52" s="68" t="s">
        <v>280</v>
      </c>
      <c r="E52" s="68"/>
      <c r="F52" s="67"/>
      <c r="G52" s="56">
        <f aca="true" t="shared" si="22" ref="G52:O52">G53</f>
        <v>800</v>
      </c>
      <c r="H52" s="56">
        <f t="shared" si="22"/>
        <v>0</v>
      </c>
      <c r="I52" s="56">
        <f t="shared" si="22"/>
        <v>800</v>
      </c>
      <c r="J52" s="56">
        <f t="shared" si="22"/>
        <v>550</v>
      </c>
      <c r="K52" s="56">
        <f t="shared" si="22"/>
        <v>0</v>
      </c>
      <c r="L52" s="56">
        <f t="shared" si="22"/>
        <v>550</v>
      </c>
      <c r="M52" s="56">
        <f t="shared" si="22"/>
        <v>0</v>
      </c>
      <c r="N52" s="56">
        <f t="shared" si="22"/>
        <v>0</v>
      </c>
      <c r="O52" s="56">
        <f t="shared" si="22"/>
        <v>0</v>
      </c>
    </row>
    <row r="53" spans="1:15" ht="110.25">
      <c r="A53" s="80" t="s">
        <v>180</v>
      </c>
      <c r="B53" s="181" t="s">
        <v>516</v>
      </c>
      <c r="C53" s="53" t="s">
        <v>218</v>
      </c>
      <c r="D53" s="52" t="s">
        <v>280</v>
      </c>
      <c r="E53" s="51" t="s">
        <v>130</v>
      </c>
      <c r="F53" s="64"/>
      <c r="G53" s="40">
        <f>SUM(G54,)</f>
        <v>800</v>
      </c>
      <c r="H53" s="40">
        <f aca="true" t="shared" si="23" ref="H53:O53">SUM(H54,)</f>
        <v>0</v>
      </c>
      <c r="I53" s="40">
        <f t="shared" si="23"/>
        <v>800</v>
      </c>
      <c r="J53" s="40">
        <f t="shared" si="23"/>
        <v>550</v>
      </c>
      <c r="K53" s="40">
        <f t="shared" si="23"/>
        <v>0</v>
      </c>
      <c r="L53" s="40">
        <f t="shared" si="23"/>
        <v>550</v>
      </c>
      <c r="M53" s="40">
        <f t="shared" si="23"/>
        <v>0</v>
      </c>
      <c r="N53" s="40">
        <f t="shared" si="23"/>
        <v>0</v>
      </c>
      <c r="O53" s="40">
        <f t="shared" si="23"/>
        <v>0</v>
      </c>
    </row>
    <row r="54" spans="1:15" ht="204.75">
      <c r="A54" s="50" t="s">
        <v>912</v>
      </c>
      <c r="B54" s="181" t="s">
        <v>516</v>
      </c>
      <c r="C54" s="53" t="s">
        <v>218</v>
      </c>
      <c r="D54" s="52" t="s">
        <v>280</v>
      </c>
      <c r="E54" s="51" t="s">
        <v>269</v>
      </c>
      <c r="F54" s="64"/>
      <c r="G54" s="40">
        <f>SUM(G55,G57)</f>
        <v>800</v>
      </c>
      <c r="H54" s="40">
        <f aca="true" t="shared" si="24" ref="H54:O54">SUM(H55,H57)</f>
        <v>0</v>
      </c>
      <c r="I54" s="40">
        <f t="shared" si="24"/>
        <v>800</v>
      </c>
      <c r="J54" s="40">
        <f t="shared" si="24"/>
        <v>550</v>
      </c>
      <c r="K54" s="40">
        <f t="shared" si="24"/>
        <v>0</v>
      </c>
      <c r="L54" s="40">
        <f t="shared" si="24"/>
        <v>550</v>
      </c>
      <c r="M54" s="40">
        <f t="shared" si="24"/>
        <v>0</v>
      </c>
      <c r="N54" s="40">
        <f t="shared" si="24"/>
        <v>0</v>
      </c>
      <c r="O54" s="40">
        <f t="shared" si="24"/>
        <v>0</v>
      </c>
    </row>
    <row r="55" spans="1:15" ht="110.25">
      <c r="A55" s="50" t="s">
        <v>359</v>
      </c>
      <c r="B55" s="181" t="s">
        <v>516</v>
      </c>
      <c r="C55" s="53" t="s">
        <v>218</v>
      </c>
      <c r="D55" s="52" t="s">
        <v>280</v>
      </c>
      <c r="E55" s="51" t="s">
        <v>357</v>
      </c>
      <c r="F55" s="64"/>
      <c r="G55" s="40">
        <f>G56</f>
        <v>250</v>
      </c>
      <c r="H55" s="40">
        <f aca="true" t="shared" si="25" ref="H55:O55">H56</f>
        <v>0</v>
      </c>
      <c r="I55" s="40">
        <f t="shared" si="25"/>
        <v>250</v>
      </c>
      <c r="J55" s="40">
        <f t="shared" si="25"/>
        <v>0</v>
      </c>
      <c r="K55" s="40">
        <f t="shared" si="25"/>
        <v>0</v>
      </c>
      <c r="L55" s="40">
        <f t="shared" si="25"/>
        <v>0</v>
      </c>
      <c r="M55" s="40">
        <f t="shared" si="25"/>
        <v>0</v>
      </c>
      <c r="N55" s="40">
        <f t="shared" si="25"/>
        <v>0</v>
      </c>
      <c r="O55" s="40">
        <f t="shared" si="25"/>
        <v>0</v>
      </c>
    </row>
    <row r="56" spans="1:15" ht="157.5">
      <c r="A56" s="50" t="s">
        <v>386</v>
      </c>
      <c r="B56" s="181" t="s">
        <v>516</v>
      </c>
      <c r="C56" s="53" t="s">
        <v>218</v>
      </c>
      <c r="D56" s="52" t="s">
        <v>280</v>
      </c>
      <c r="E56" s="52" t="s">
        <v>358</v>
      </c>
      <c r="F56" s="64">
        <v>300</v>
      </c>
      <c r="G56" s="40">
        <f>SUM(H56:I56)</f>
        <v>250</v>
      </c>
      <c r="H56" s="40"/>
      <c r="I56" s="40">
        <v>250</v>
      </c>
      <c r="J56" s="40">
        <f>SUM(K56:L56)</f>
        <v>0</v>
      </c>
      <c r="K56" s="40"/>
      <c r="L56" s="40"/>
      <c r="M56" s="40">
        <f>SUM(N56:O56)</f>
        <v>0</v>
      </c>
      <c r="N56" s="40"/>
      <c r="O56" s="40"/>
    </row>
    <row r="57" spans="1:15" ht="63">
      <c r="A57" s="50" t="s">
        <v>272</v>
      </c>
      <c r="B57" s="181" t="s">
        <v>516</v>
      </c>
      <c r="C57" s="53" t="s">
        <v>218</v>
      </c>
      <c r="D57" s="52" t="s">
        <v>280</v>
      </c>
      <c r="E57" s="51" t="s">
        <v>273</v>
      </c>
      <c r="F57" s="64"/>
      <c r="G57" s="40">
        <f aca="true" t="shared" si="26" ref="G57:O57">G58</f>
        <v>550</v>
      </c>
      <c r="H57" s="40">
        <f t="shared" si="26"/>
        <v>0</v>
      </c>
      <c r="I57" s="40">
        <f t="shared" si="26"/>
        <v>550</v>
      </c>
      <c r="J57" s="40">
        <f t="shared" si="26"/>
        <v>550</v>
      </c>
      <c r="K57" s="40">
        <f t="shared" si="26"/>
        <v>0</v>
      </c>
      <c r="L57" s="40">
        <f t="shared" si="26"/>
        <v>550</v>
      </c>
      <c r="M57" s="40">
        <f t="shared" si="26"/>
        <v>0</v>
      </c>
      <c r="N57" s="40">
        <f t="shared" si="26"/>
        <v>0</v>
      </c>
      <c r="O57" s="40">
        <f t="shared" si="26"/>
        <v>0</v>
      </c>
    </row>
    <row r="58" spans="1:15" ht="94.5">
      <c r="A58" s="50" t="s">
        <v>387</v>
      </c>
      <c r="B58" s="181" t="s">
        <v>516</v>
      </c>
      <c r="C58" s="53" t="s">
        <v>218</v>
      </c>
      <c r="D58" s="52" t="s">
        <v>280</v>
      </c>
      <c r="E58" s="52" t="s">
        <v>271</v>
      </c>
      <c r="F58" s="64">
        <v>200</v>
      </c>
      <c r="G58" s="40">
        <f>SUM(H58:I58)</f>
        <v>550</v>
      </c>
      <c r="H58" s="40"/>
      <c r="I58" s="40">
        <v>550</v>
      </c>
      <c r="J58" s="40">
        <f>SUM(K58:L58)</f>
        <v>550</v>
      </c>
      <c r="K58" s="40"/>
      <c r="L58" s="40">
        <v>550</v>
      </c>
      <c r="M58" s="40">
        <f>SUM(N58:O58)</f>
        <v>0</v>
      </c>
      <c r="N58" s="40"/>
      <c r="O58" s="40"/>
    </row>
    <row r="59" spans="1:15" ht="15.75">
      <c r="A59" s="165" t="s">
        <v>523</v>
      </c>
      <c r="B59" s="68" t="s">
        <v>516</v>
      </c>
      <c r="C59" s="82" t="s">
        <v>547</v>
      </c>
      <c r="D59" s="41"/>
      <c r="E59" s="41"/>
      <c r="F59" s="41"/>
      <c r="G59" s="56">
        <f aca="true" t="shared" si="27" ref="G59:O59">SUM(G60,G65,G72,G85,G80)</f>
        <v>52349.4</v>
      </c>
      <c r="H59" s="56">
        <f t="shared" si="27"/>
        <v>2007.3999999999999</v>
      </c>
      <c r="I59" s="56">
        <f t="shared" si="27"/>
        <v>50342</v>
      </c>
      <c r="J59" s="56">
        <f t="shared" si="27"/>
        <v>52153.3</v>
      </c>
      <c r="K59" s="56">
        <f t="shared" si="27"/>
        <v>2555.3</v>
      </c>
      <c r="L59" s="56">
        <f t="shared" si="27"/>
        <v>49598</v>
      </c>
      <c r="M59" s="56">
        <f t="shared" si="27"/>
        <v>50610.9</v>
      </c>
      <c r="N59" s="56">
        <f t="shared" si="27"/>
        <v>2672.5</v>
      </c>
      <c r="O59" s="56">
        <f t="shared" si="27"/>
        <v>47938.4</v>
      </c>
    </row>
    <row r="60" spans="1:15" s="57" customFormat="1" ht="31.5">
      <c r="A60" s="165" t="s">
        <v>524</v>
      </c>
      <c r="B60" s="68" t="s">
        <v>516</v>
      </c>
      <c r="C60" s="82" t="s">
        <v>547</v>
      </c>
      <c r="D60" s="82" t="s">
        <v>546</v>
      </c>
      <c r="E60" s="55"/>
      <c r="F60" s="55"/>
      <c r="G60" s="56">
        <f>G61</f>
        <v>551</v>
      </c>
      <c r="H60" s="56">
        <f>H64</f>
        <v>551</v>
      </c>
      <c r="I60" s="56">
        <f>I64</f>
        <v>0</v>
      </c>
      <c r="J60" s="56">
        <f>J61</f>
        <v>573</v>
      </c>
      <c r="K60" s="56">
        <f>K64</f>
        <v>573</v>
      </c>
      <c r="L60" s="56">
        <f>L64</f>
        <v>0</v>
      </c>
      <c r="M60" s="56">
        <f>M61</f>
        <v>596</v>
      </c>
      <c r="N60" s="56">
        <f>N64</f>
        <v>596</v>
      </c>
      <c r="O60" s="56">
        <f>O64</f>
        <v>0</v>
      </c>
    </row>
    <row r="61" spans="1:15" s="57" customFormat="1" ht="141.75">
      <c r="A61" s="58" t="s">
        <v>186</v>
      </c>
      <c r="B61" s="115">
        <v>850</v>
      </c>
      <c r="C61" s="46" t="s">
        <v>547</v>
      </c>
      <c r="D61" s="46" t="s">
        <v>546</v>
      </c>
      <c r="E61" s="59" t="s">
        <v>575</v>
      </c>
      <c r="F61" s="55"/>
      <c r="G61" s="40">
        <f>G62</f>
        <v>551</v>
      </c>
      <c r="H61" s="40">
        <f aca="true" t="shared" si="28" ref="H61:O63">H62</f>
        <v>551</v>
      </c>
      <c r="I61" s="40">
        <f t="shared" si="28"/>
        <v>0</v>
      </c>
      <c r="J61" s="40">
        <f>J62</f>
        <v>573</v>
      </c>
      <c r="K61" s="40">
        <f t="shared" si="28"/>
        <v>573</v>
      </c>
      <c r="L61" s="40">
        <f t="shared" si="28"/>
        <v>0</v>
      </c>
      <c r="M61" s="40">
        <f>M62</f>
        <v>596</v>
      </c>
      <c r="N61" s="40">
        <f t="shared" si="28"/>
        <v>596</v>
      </c>
      <c r="O61" s="40">
        <f t="shared" si="28"/>
        <v>0</v>
      </c>
    </row>
    <row r="62" spans="1:15" s="57" customFormat="1" ht="189">
      <c r="A62" s="58" t="s">
        <v>187</v>
      </c>
      <c r="B62" s="115">
        <v>850</v>
      </c>
      <c r="C62" s="46" t="s">
        <v>547</v>
      </c>
      <c r="D62" s="46" t="s">
        <v>546</v>
      </c>
      <c r="E62" s="59" t="s">
        <v>126</v>
      </c>
      <c r="F62" s="55"/>
      <c r="G62" s="40">
        <f>G63</f>
        <v>551</v>
      </c>
      <c r="H62" s="40">
        <f t="shared" si="28"/>
        <v>551</v>
      </c>
      <c r="I62" s="40">
        <f t="shared" si="28"/>
        <v>0</v>
      </c>
      <c r="J62" s="40">
        <f>J63</f>
        <v>573</v>
      </c>
      <c r="K62" s="40">
        <f t="shared" si="28"/>
        <v>573</v>
      </c>
      <c r="L62" s="40">
        <f t="shared" si="28"/>
        <v>0</v>
      </c>
      <c r="M62" s="40">
        <f>M63</f>
        <v>596</v>
      </c>
      <c r="N62" s="40">
        <f t="shared" si="28"/>
        <v>596</v>
      </c>
      <c r="O62" s="40">
        <f t="shared" si="28"/>
        <v>0</v>
      </c>
    </row>
    <row r="63" spans="1:15" s="57" customFormat="1" ht="63">
      <c r="A63" s="58" t="s">
        <v>200</v>
      </c>
      <c r="B63" s="115">
        <v>850</v>
      </c>
      <c r="C63" s="46" t="s">
        <v>547</v>
      </c>
      <c r="D63" s="46" t="s">
        <v>546</v>
      </c>
      <c r="E63" s="59" t="s">
        <v>127</v>
      </c>
      <c r="F63" s="55"/>
      <c r="G63" s="40">
        <f>G64</f>
        <v>551</v>
      </c>
      <c r="H63" s="40">
        <f t="shared" si="28"/>
        <v>551</v>
      </c>
      <c r="I63" s="40">
        <f t="shared" si="28"/>
        <v>0</v>
      </c>
      <c r="J63" s="40">
        <f>J64</f>
        <v>573</v>
      </c>
      <c r="K63" s="40">
        <f t="shared" si="28"/>
        <v>573</v>
      </c>
      <c r="L63" s="40">
        <f t="shared" si="28"/>
        <v>0</v>
      </c>
      <c r="M63" s="40">
        <f>M64</f>
        <v>596</v>
      </c>
      <c r="N63" s="40">
        <f t="shared" si="28"/>
        <v>596</v>
      </c>
      <c r="O63" s="40">
        <f t="shared" si="28"/>
        <v>0</v>
      </c>
    </row>
    <row r="64" spans="1:15" ht="204.75">
      <c r="A64" s="43" t="s">
        <v>201</v>
      </c>
      <c r="B64" s="115">
        <v>850</v>
      </c>
      <c r="C64" s="46" t="s">
        <v>547</v>
      </c>
      <c r="D64" s="46" t="s">
        <v>546</v>
      </c>
      <c r="E64" s="45" t="s">
        <v>312</v>
      </c>
      <c r="F64" s="41" t="s">
        <v>518</v>
      </c>
      <c r="G64" s="40">
        <f>SUM(H64:I64)</f>
        <v>551</v>
      </c>
      <c r="H64" s="40">
        <v>551</v>
      </c>
      <c r="I64" s="40">
        <v>0</v>
      </c>
      <c r="J64" s="40">
        <f>SUM(K64:L64)</f>
        <v>573</v>
      </c>
      <c r="K64" s="40">
        <v>573</v>
      </c>
      <c r="L64" s="40">
        <v>0</v>
      </c>
      <c r="M64" s="40">
        <f>SUM(N64:O64)</f>
        <v>596</v>
      </c>
      <c r="N64" s="40">
        <v>596</v>
      </c>
      <c r="O64" s="40">
        <v>0</v>
      </c>
    </row>
    <row r="65" spans="1:15" ht="31.5">
      <c r="A65" s="165" t="s">
        <v>873</v>
      </c>
      <c r="B65" s="68" t="s">
        <v>516</v>
      </c>
      <c r="C65" s="82" t="s">
        <v>547</v>
      </c>
      <c r="D65" s="82" t="s">
        <v>552</v>
      </c>
      <c r="E65" s="41"/>
      <c r="F65" s="41"/>
      <c r="G65" s="56">
        <f aca="true" t="shared" si="29" ref="G65:O65">SUM(G66,)</f>
        <v>472.5</v>
      </c>
      <c r="H65" s="56">
        <f t="shared" si="29"/>
        <v>472.5</v>
      </c>
      <c r="I65" s="56">
        <f t="shared" si="29"/>
        <v>0</v>
      </c>
      <c r="J65" s="56">
        <f t="shared" si="29"/>
        <v>400</v>
      </c>
      <c r="K65" s="56">
        <f t="shared" si="29"/>
        <v>400</v>
      </c>
      <c r="L65" s="56">
        <f t="shared" si="29"/>
        <v>0</v>
      </c>
      <c r="M65" s="56">
        <f t="shared" si="29"/>
        <v>336.8</v>
      </c>
      <c r="N65" s="56">
        <f t="shared" si="29"/>
        <v>336.8</v>
      </c>
      <c r="O65" s="56">
        <f t="shared" si="29"/>
        <v>0</v>
      </c>
    </row>
    <row r="66" spans="1:15" ht="94.5">
      <c r="A66" s="58" t="s">
        <v>188</v>
      </c>
      <c r="B66" s="181" t="s">
        <v>522</v>
      </c>
      <c r="C66" s="46" t="s">
        <v>547</v>
      </c>
      <c r="D66" s="46" t="s">
        <v>552</v>
      </c>
      <c r="E66" s="59" t="s">
        <v>202</v>
      </c>
      <c r="F66" s="41"/>
      <c r="G66" s="40">
        <f>G67</f>
        <v>472.5</v>
      </c>
      <c r="H66" s="40">
        <f aca="true" t="shared" si="30" ref="H66:O66">H67</f>
        <v>472.5</v>
      </c>
      <c r="I66" s="40">
        <f t="shared" si="30"/>
        <v>0</v>
      </c>
      <c r="J66" s="40">
        <f>J67</f>
        <v>400</v>
      </c>
      <c r="K66" s="40">
        <f t="shared" si="30"/>
        <v>400</v>
      </c>
      <c r="L66" s="40">
        <f t="shared" si="30"/>
        <v>0</v>
      </c>
      <c r="M66" s="40">
        <f>M67</f>
        <v>336.8</v>
      </c>
      <c r="N66" s="40">
        <f t="shared" si="30"/>
        <v>336.8</v>
      </c>
      <c r="O66" s="40">
        <f t="shared" si="30"/>
        <v>0</v>
      </c>
    </row>
    <row r="67" spans="1:15" ht="189">
      <c r="A67" s="58" t="s">
        <v>189</v>
      </c>
      <c r="B67" s="181" t="s">
        <v>522</v>
      </c>
      <c r="C67" s="46" t="s">
        <v>547</v>
      </c>
      <c r="D67" s="46" t="s">
        <v>552</v>
      </c>
      <c r="E67" s="59" t="s">
        <v>844</v>
      </c>
      <c r="F67" s="41"/>
      <c r="G67" s="40">
        <f aca="true" t="shared" si="31" ref="G67:O67">SUM(G68,G70)</f>
        <v>472.5</v>
      </c>
      <c r="H67" s="40">
        <f t="shared" si="31"/>
        <v>472.5</v>
      </c>
      <c r="I67" s="40">
        <f t="shared" si="31"/>
        <v>0</v>
      </c>
      <c r="J67" s="40">
        <f t="shared" si="31"/>
        <v>400</v>
      </c>
      <c r="K67" s="40">
        <f t="shared" si="31"/>
        <v>400</v>
      </c>
      <c r="L67" s="40">
        <f t="shared" si="31"/>
        <v>0</v>
      </c>
      <c r="M67" s="40">
        <f t="shared" si="31"/>
        <v>336.8</v>
      </c>
      <c r="N67" s="40">
        <f t="shared" si="31"/>
        <v>336.8</v>
      </c>
      <c r="O67" s="40">
        <f t="shared" si="31"/>
        <v>0</v>
      </c>
    </row>
    <row r="68" spans="1:15" ht="94.5">
      <c r="A68" s="44" t="s">
        <v>710</v>
      </c>
      <c r="B68" s="52" t="s">
        <v>516</v>
      </c>
      <c r="C68" s="46" t="s">
        <v>547</v>
      </c>
      <c r="D68" s="46" t="s">
        <v>552</v>
      </c>
      <c r="E68" s="59" t="s">
        <v>674</v>
      </c>
      <c r="F68" s="41"/>
      <c r="G68" s="40">
        <f>G69</f>
        <v>81.1</v>
      </c>
      <c r="H68" s="40">
        <f aca="true" t="shared" si="32" ref="H68:O68">H69</f>
        <v>81.1</v>
      </c>
      <c r="I68" s="40">
        <f t="shared" si="32"/>
        <v>0</v>
      </c>
      <c r="J68" s="40">
        <f t="shared" si="32"/>
        <v>84.3</v>
      </c>
      <c r="K68" s="40">
        <f t="shared" si="32"/>
        <v>84.3</v>
      </c>
      <c r="L68" s="40">
        <f t="shared" si="32"/>
        <v>0</v>
      </c>
      <c r="M68" s="40">
        <f t="shared" si="32"/>
        <v>84.3</v>
      </c>
      <c r="N68" s="40">
        <f t="shared" si="32"/>
        <v>84.3</v>
      </c>
      <c r="O68" s="40">
        <f t="shared" si="32"/>
        <v>0</v>
      </c>
    </row>
    <row r="69" spans="1:15" ht="330.75">
      <c r="A69" s="44" t="s">
        <v>112</v>
      </c>
      <c r="B69" s="52" t="s">
        <v>516</v>
      </c>
      <c r="C69" s="46" t="s">
        <v>547</v>
      </c>
      <c r="D69" s="46" t="s">
        <v>552</v>
      </c>
      <c r="E69" s="59" t="s">
        <v>678</v>
      </c>
      <c r="F69" s="41" t="s">
        <v>518</v>
      </c>
      <c r="G69" s="40">
        <f>SUM(H69:I69)</f>
        <v>81.1</v>
      </c>
      <c r="H69" s="47">
        <v>81.1</v>
      </c>
      <c r="I69" s="47"/>
      <c r="J69" s="40">
        <f>SUM(K69:L69)</f>
        <v>84.3</v>
      </c>
      <c r="K69" s="47">
        <v>84.3</v>
      </c>
      <c r="L69" s="47"/>
      <c r="M69" s="40">
        <f>SUM(N69:O69)</f>
        <v>84.3</v>
      </c>
      <c r="N69" s="47">
        <v>84.3</v>
      </c>
      <c r="O69" s="47"/>
    </row>
    <row r="70" spans="1:15" ht="78.75">
      <c r="A70" s="44" t="s">
        <v>408</v>
      </c>
      <c r="B70" s="52" t="s">
        <v>516</v>
      </c>
      <c r="C70" s="41" t="s">
        <v>547</v>
      </c>
      <c r="D70" s="41" t="s">
        <v>552</v>
      </c>
      <c r="E70" s="59" t="s">
        <v>406</v>
      </c>
      <c r="F70" s="41"/>
      <c r="G70" s="40">
        <f aca="true" t="shared" si="33" ref="G70:O70">G71</f>
        <v>391.4</v>
      </c>
      <c r="H70" s="47">
        <f t="shared" si="33"/>
        <v>391.4</v>
      </c>
      <c r="I70" s="47">
        <f t="shared" si="33"/>
        <v>0</v>
      </c>
      <c r="J70" s="40">
        <f t="shared" si="33"/>
        <v>315.7</v>
      </c>
      <c r="K70" s="47">
        <f t="shared" si="33"/>
        <v>315.7</v>
      </c>
      <c r="L70" s="47">
        <f t="shared" si="33"/>
        <v>0</v>
      </c>
      <c r="M70" s="40">
        <f t="shared" si="33"/>
        <v>252.5</v>
      </c>
      <c r="N70" s="47">
        <f t="shared" si="33"/>
        <v>252.5</v>
      </c>
      <c r="O70" s="47">
        <f t="shared" si="33"/>
        <v>0</v>
      </c>
    </row>
    <row r="71" spans="1:15" ht="157.5">
      <c r="A71" s="44" t="s">
        <v>409</v>
      </c>
      <c r="B71" s="52" t="s">
        <v>516</v>
      </c>
      <c r="C71" s="41" t="s">
        <v>547</v>
      </c>
      <c r="D71" s="41" t="s">
        <v>552</v>
      </c>
      <c r="E71" s="45" t="s">
        <v>407</v>
      </c>
      <c r="F71" s="41" t="s">
        <v>520</v>
      </c>
      <c r="G71" s="40">
        <f>H71+I71</f>
        <v>391.4</v>
      </c>
      <c r="H71" s="47">
        <v>391.4</v>
      </c>
      <c r="I71" s="47"/>
      <c r="J71" s="40">
        <f>K71+L71</f>
        <v>315.7</v>
      </c>
      <c r="K71" s="47">
        <v>315.7</v>
      </c>
      <c r="L71" s="47"/>
      <c r="M71" s="40">
        <f>N71+O71</f>
        <v>252.5</v>
      </c>
      <c r="N71" s="47">
        <v>252.5</v>
      </c>
      <c r="O71" s="47"/>
    </row>
    <row r="72" spans="1:15" ht="15.75">
      <c r="A72" s="165" t="s">
        <v>874</v>
      </c>
      <c r="B72" s="68" t="s">
        <v>516</v>
      </c>
      <c r="C72" s="82" t="s">
        <v>547</v>
      </c>
      <c r="D72" s="82" t="s">
        <v>220</v>
      </c>
      <c r="E72" s="41"/>
      <c r="F72" s="41"/>
      <c r="G72" s="56">
        <f aca="true" t="shared" si="34" ref="G72:O73">G73</f>
        <v>4327.1</v>
      </c>
      <c r="H72" s="56">
        <f t="shared" si="34"/>
        <v>8.1</v>
      </c>
      <c r="I72" s="56">
        <f t="shared" si="34"/>
        <v>4319</v>
      </c>
      <c r="J72" s="56">
        <f t="shared" si="34"/>
        <v>4327.1</v>
      </c>
      <c r="K72" s="56">
        <f t="shared" si="34"/>
        <v>8.1</v>
      </c>
      <c r="L72" s="56">
        <f t="shared" si="34"/>
        <v>4319</v>
      </c>
      <c r="M72" s="56">
        <f t="shared" si="34"/>
        <v>1753</v>
      </c>
      <c r="N72" s="56">
        <f t="shared" si="34"/>
        <v>8.1</v>
      </c>
      <c r="O72" s="56">
        <f t="shared" si="34"/>
        <v>1744.9</v>
      </c>
    </row>
    <row r="73" spans="1:15" ht="110.25">
      <c r="A73" s="58" t="s">
        <v>206</v>
      </c>
      <c r="B73" s="52" t="s">
        <v>516</v>
      </c>
      <c r="C73" s="46" t="s">
        <v>547</v>
      </c>
      <c r="D73" s="46" t="s">
        <v>220</v>
      </c>
      <c r="E73" s="59" t="s">
        <v>203</v>
      </c>
      <c r="F73" s="41"/>
      <c r="G73" s="40">
        <f t="shared" si="34"/>
        <v>4327.1</v>
      </c>
      <c r="H73" s="40">
        <f t="shared" si="34"/>
        <v>8.1</v>
      </c>
      <c r="I73" s="40">
        <f t="shared" si="34"/>
        <v>4319</v>
      </c>
      <c r="J73" s="40">
        <f t="shared" si="34"/>
        <v>4327.1</v>
      </c>
      <c r="K73" s="40">
        <f t="shared" si="34"/>
        <v>8.1</v>
      </c>
      <c r="L73" s="40">
        <f t="shared" si="34"/>
        <v>4319</v>
      </c>
      <c r="M73" s="40">
        <f t="shared" si="34"/>
        <v>1753</v>
      </c>
      <c r="N73" s="40">
        <f t="shared" si="34"/>
        <v>8.1</v>
      </c>
      <c r="O73" s="40">
        <f t="shared" si="34"/>
        <v>1744.9</v>
      </c>
    </row>
    <row r="74" spans="1:15" ht="157.5">
      <c r="A74" s="58" t="s">
        <v>190</v>
      </c>
      <c r="B74" s="52" t="s">
        <v>516</v>
      </c>
      <c r="C74" s="46" t="s">
        <v>547</v>
      </c>
      <c r="D74" s="46" t="s">
        <v>220</v>
      </c>
      <c r="E74" s="59" t="s">
        <v>204</v>
      </c>
      <c r="F74" s="41"/>
      <c r="G74" s="40">
        <f>SUM(G75,G78)</f>
        <v>4327.1</v>
      </c>
      <c r="H74" s="40">
        <f aca="true" t="shared" si="35" ref="H74:O74">SUM(H75,H78)</f>
        <v>8.1</v>
      </c>
      <c r="I74" s="40">
        <f t="shared" si="35"/>
        <v>4319</v>
      </c>
      <c r="J74" s="40">
        <f t="shared" si="35"/>
        <v>4327.1</v>
      </c>
      <c r="K74" s="40">
        <f t="shared" si="35"/>
        <v>8.1</v>
      </c>
      <c r="L74" s="40">
        <f t="shared" si="35"/>
        <v>4319</v>
      </c>
      <c r="M74" s="40">
        <f t="shared" si="35"/>
        <v>1753</v>
      </c>
      <c r="N74" s="40">
        <f t="shared" si="35"/>
        <v>8.1</v>
      </c>
      <c r="O74" s="40">
        <f t="shared" si="35"/>
        <v>1744.9</v>
      </c>
    </row>
    <row r="75" spans="1:15" ht="63">
      <c r="A75" s="58" t="s">
        <v>207</v>
      </c>
      <c r="B75" s="52" t="s">
        <v>516</v>
      </c>
      <c r="C75" s="46" t="s">
        <v>547</v>
      </c>
      <c r="D75" s="46" t="s">
        <v>220</v>
      </c>
      <c r="E75" s="59" t="s">
        <v>205</v>
      </c>
      <c r="F75" s="41"/>
      <c r="G75" s="40">
        <f>SUM(G76:G77)</f>
        <v>3469.1</v>
      </c>
      <c r="H75" s="40">
        <f aca="true" t="shared" si="36" ref="H75:O75">SUM(H76:H77)</f>
        <v>8.1</v>
      </c>
      <c r="I75" s="40">
        <f t="shared" si="36"/>
        <v>3461</v>
      </c>
      <c r="J75" s="40">
        <f t="shared" si="36"/>
        <v>3469.1</v>
      </c>
      <c r="K75" s="40">
        <f t="shared" si="36"/>
        <v>8.1</v>
      </c>
      <c r="L75" s="40">
        <f t="shared" si="36"/>
        <v>3461</v>
      </c>
      <c r="M75" s="40">
        <f t="shared" si="36"/>
        <v>1753</v>
      </c>
      <c r="N75" s="40">
        <f t="shared" si="36"/>
        <v>8.1</v>
      </c>
      <c r="O75" s="40">
        <f t="shared" si="36"/>
        <v>1744.9</v>
      </c>
    </row>
    <row r="76" spans="1:15" ht="94.5">
      <c r="A76" s="43" t="s">
        <v>169</v>
      </c>
      <c r="B76" s="52" t="s">
        <v>516</v>
      </c>
      <c r="C76" s="46" t="s">
        <v>547</v>
      </c>
      <c r="D76" s="46" t="s">
        <v>220</v>
      </c>
      <c r="E76" s="45" t="s">
        <v>313</v>
      </c>
      <c r="F76" s="41" t="s">
        <v>520</v>
      </c>
      <c r="G76" s="40">
        <f>SUM(H76:I76)</f>
        <v>3461</v>
      </c>
      <c r="H76" s="40">
        <v>0</v>
      </c>
      <c r="I76" s="40">
        <v>3461</v>
      </c>
      <c r="J76" s="40">
        <f>SUM(K76:L76)</f>
        <v>3461</v>
      </c>
      <c r="K76" s="40">
        <v>0</v>
      </c>
      <c r="L76" s="40">
        <v>3461</v>
      </c>
      <c r="M76" s="40">
        <f>SUM(N76:O76)</f>
        <v>1744.9</v>
      </c>
      <c r="N76" s="40">
        <v>0</v>
      </c>
      <c r="O76" s="40">
        <v>1744.9</v>
      </c>
    </row>
    <row r="77" spans="1:15" ht="283.5">
      <c r="A77" s="43" t="s">
        <v>111</v>
      </c>
      <c r="B77" s="52" t="s">
        <v>516</v>
      </c>
      <c r="C77" s="46" t="s">
        <v>547</v>
      </c>
      <c r="D77" s="46" t="s">
        <v>220</v>
      </c>
      <c r="E77" s="45" t="s">
        <v>764</v>
      </c>
      <c r="F77" s="41" t="s">
        <v>518</v>
      </c>
      <c r="G77" s="40">
        <f>SUM(H77:I77)</f>
        <v>8.1</v>
      </c>
      <c r="H77" s="40">
        <v>8.1</v>
      </c>
      <c r="I77" s="40">
        <v>0</v>
      </c>
      <c r="J77" s="40">
        <f>SUM(K77:L77)</f>
        <v>8.1</v>
      </c>
      <c r="K77" s="40">
        <v>8.1</v>
      </c>
      <c r="L77" s="40">
        <v>0</v>
      </c>
      <c r="M77" s="40">
        <f>SUM(N77:O77)</f>
        <v>8.1</v>
      </c>
      <c r="N77" s="40">
        <v>8.1</v>
      </c>
      <c r="O77" s="40">
        <v>0</v>
      </c>
    </row>
    <row r="78" spans="1:15" ht="78.75">
      <c r="A78" s="43" t="s">
        <v>766</v>
      </c>
      <c r="B78" s="52" t="s">
        <v>516</v>
      </c>
      <c r="C78" s="46" t="s">
        <v>547</v>
      </c>
      <c r="D78" s="46" t="s">
        <v>220</v>
      </c>
      <c r="E78" s="59" t="s">
        <v>765</v>
      </c>
      <c r="F78" s="41"/>
      <c r="G78" s="40">
        <f>G79</f>
        <v>858</v>
      </c>
      <c r="H78" s="40">
        <f aca="true" t="shared" si="37" ref="H78:O78">H79</f>
        <v>0</v>
      </c>
      <c r="I78" s="40">
        <f t="shared" si="37"/>
        <v>858</v>
      </c>
      <c r="J78" s="40">
        <f t="shared" si="37"/>
        <v>858</v>
      </c>
      <c r="K78" s="40">
        <f t="shared" si="37"/>
        <v>0</v>
      </c>
      <c r="L78" s="40">
        <f t="shared" si="37"/>
        <v>858</v>
      </c>
      <c r="M78" s="40">
        <f t="shared" si="37"/>
        <v>0</v>
      </c>
      <c r="N78" s="40">
        <f t="shared" si="37"/>
        <v>0</v>
      </c>
      <c r="O78" s="40">
        <f t="shared" si="37"/>
        <v>0</v>
      </c>
    </row>
    <row r="79" spans="1:15" ht="157.5">
      <c r="A79" s="43" t="s">
        <v>170</v>
      </c>
      <c r="B79" s="52" t="s">
        <v>516</v>
      </c>
      <c r="C79" s="46" t="s">
        <v>547</v>
      </c>
      <c r="D79" s="46" t="s">
        <v>220</v>
      </c>
      <c r="E79" s="45" t="s">
        <v>474</v>
      </c>
      <c r="F79" s="41" t="s">
        <v>520</v>
      </c>
      <c r="G79" s="40">
        <f>SUM(H79:I79)</f>
        <v>858</v>
      </c>
      <c r="H79" s="40"/>
      <c r="I79" s="40">
        <v>858</v>
      </c>
      <c r="J79" s="40">
        <f>SUM(K79:L79)</f>
        <v>858</v>
      </c>
      <c r="K79" s="40"/>
      <c r="L79" s="40">
        <v>858</v>
      </c>
      <c r="M79" s="40">
        <f>SUM(N79:O79)</f>
        <v>0</v>
      </c>
      <c r="N79" s="40"/>
      <c r="O79" s="40"/>
    </row>
    <row r="80" spans="1:15" s="57" customFormat="1" ht="31.5">
      <c r="A80" s="165" t="s">
        <v>905</v>
      </c>
      <c r="B80" s="68" t="s">
        <v>516</v>
      </c>
      <c r="C80" s="82" t="s">
        <v>547</v>
      </c>
      <c r="D80" s="82" t="s">
        <v>219</v>
      </c>
      <c r="E80" s="107"/>
      <c r="F80" s="55"/>
      <c r="G80" s="56">
        <f>G81</f>
        <v>16697</v>
      </c>
      <c r="H80" s="56">
        <f aca="true" t="shared" si="38" ref="H80:O81">H81</f>
        <v>0</v>
      </c>
      <c r="I80" s="56">
        <f t="shared" si="38"/>
        <v>16697</v>
      </c>
      <c r="J80" s="56">
        <f t="shared" si="38"/>
        <v>14827</v>
      </c>
      <c r="K80" s="56">
        <f t="shared" si="38"/>
        <v>0</v>
      </c>
      <c r="L80" s="56">
        <f t="shared" si="38"/>
        <v>14827</v>
      </c>
      <c r="M80" s="56">
        <f t="shared" si="38"/>
        <v>14572</v>
      </c>
      <c r="N80" s="56">
        <f t="shared" si="38"/>
        <v>0</v>
      </c>
      <c r="O80" s="56">
        <f t="shared" si="38"/>
        <v>14572</v>
      </c>
    </row>
    <row r="81" spans="1:15" s="57" customFormat="1" ht="94.5">
      <c r="A81" s="58" t="s">
        <v>191</v>
      </c>
      <c r="B81" s="52" t="s">
        <v>516</v>
      </c>
      <c r="C81" s="46" t="s">
        <v>547</v>
      </c>
      <c r="D81" s="46" t="s">
        <v>219</v>
      </c>
      <c r="E81" s="59" t="s">
        <v>203</v>
      </c>
      <c r="F81" s="55"/>
      <c r="G81" s="40">
        <f>G82</f>
        <v>16697</v>
      </c>
      <c r="H81" s="40">
        <f t="shared" si="38"/>
        <v>0</v>
      </c>
      <c r="I81" s="40">
        <f t="shared" si="38"/>
        <v>16697</v>
      </c>
      <c r="J81" s="40">
        <f>J82</f>
        <v>14827</v>
      </c>
      <c r="K81" s="40">
        <f t="shared" si="38"/>
        <v>0</v>
      </c>
      <c r="L81" s="40">
        <f t="shared" si="38"/>
        <v>14827</v>
      </c>
      <c r="M81" s="40">
        <f>M82</f>
        <v>14572</v>
      </c>
      <c r="N81" s="40">
        <f t="shared" si="38"/>
        <v>0</v>
      </c>
      <c r="O81" s="40">
        <f t="shared" si="38"/>
        <v>14572</v>
      </c>
    </row>
    <row r="82" spans="1:15" s="57" customFormat="1" ht="157.5">
      <c r="A82" s="58" t="s">
        <v>192</v>
      </c>
      <c r="B82" s="52" t="s">
        <v>516</v>
      </c>
      <c r="C82" s="46" t="s">
        <v>547</v>
      </c>
      <c r="D82" s="46" t="s">
        <v>219</v>
      </c>
      <c r="E82" s="59" t="s">
        <v>208</v>
      </c>
      <c r="F82" s="55"/>
      <c r="G82" s="40">
        <f>SUM(G83,)</f>
        <v>16697</v>
      </c>
      <c r="H82" s="40">
        <f aca="true" t="shared" si="39" ref="H82:O82">SUM(H83,)</f>
        <v>0</v>
      </c>
      <c r="I82" s="40">
        <f t="shared" si="39"/>
        <v>16697</v>
      </c>
      <c r="J82" s="40">
        <f t="shared" si="39"/>
        <v>14827</v>
      </c>
      <c r="K82" s="40">
        <f t="shared" si="39"/>
        <v>0</v>
      </c>
      <c r="L82" s="40">
        <f t="shared" si="39"/>
        <v>14827</v>
      </c>
      <c r="M82" s="40">
        <f t="shared" si="39"/>
        <v>14572</v>
      </c>
      <c r="N82" s="40">
        <f t="shared" si="39"/>
        <v>0</v>
      </c>
      <c r="O82" s="40">
        <f t="shared" si="39"/>
        <v>14572</v>
      </c>
    </row>
    <row r="83" spans="1:15" s="57" customFormat="1" ht="78.75">
      <c r="A83" s="58" t="s">
        <v>210</v>
      </c>
      <c r="B83" s="52" t="s">
        <v>516</v>
      </c>
      <c r="C83" s="46" t="s">
        <v>547</v>
      </c>
      <c r="D83" s="46" t="s">
        <v>219</v>
      </c>
      <c r="E83" s="59" t="s">
        <v>209</v>
      </c>
      <c r="F83" s="55"/>
      <c r="G83" s="40">
        <f aca="true" t="shared" si="40" ref="G83:O83">SUM(G84:G84)</f>
        <v>16697</v>
      </c>
      <c r="H83" s="40">
        <f t="shared" si="40"/>
        <v>0</v>
      </c>
      <c r="I83" s="40">
        <f t="shared" si="40"/>
        <v>16697</v>
      </c>
      <c r="J83" s="40">
        <f t="shared" si="40"/>
        <v>14827</v>
      </c>
      <c r="K83" s="40">
        <f t="shared" si="40"/>
        <v>0</v>
      </c>
      <c r="L83" s="40">
        <f t="shared" si="40"/>
        <v>14827</v>
      </c>
      <c r="M83" s="40">
        <f t="shared" si="40"/>
        <v>14572</v>
      </c>
      <c r="N83" s="40">
        <f t="shared" si="40"/>
        <v>0</v>
      </c>
      <c r="O83" s="40">
        <f t="shared" si="40"/>
        <v>14572</v>
      </c>
    </row>
    <row r="84" spans="1:15" ht="141.75">
      <c r="A84" s="43" t="s">
        <v>457</v>
      </c>
      <c r="B84" s="52" t="s">
        <v>516</v>
      </c>
      <c r="C84" s="46" t="s">
        <v>547</v>
      </c>
      <c r="D84" s="46" t="s">
        <v>219</v>
      </c>
      <c r="E84" s="45" t="s">
        <v>458</v>
      </c>
      <c r="F84" s="41" t="s">
        <v>883</v>
      </c>
      <c r="G84" s="40">
        <f>SUM(H84:I84)</f>
        <v>16697</v>
      </c>
      <c r="H84" s="40"/>
      <c r="I84" s="40">
        <v>16697</v>
      </c>
      <c r="J84" s="40">
        <f>SUM(K84:L84)</f>
        <v>14827</v>
      </c>
      <c r="K84" s="40"/>
      <c r="L84" s="40">
        <v>14827</v>
      </c>
      <c r="M84" s="40">
        <f>SUM(N84:O84)</f>
        <v>14572</v>
      </c>
      <c r="N84" s="40"/>
      <c r="O84" s="40">
        <v>14572</v>
      </c>
    </row>
    <row r="85" spans="1:15" ht="47.25">
      <c r="A85" s="165" t="s">
        <v>907</v>
      </c>
      <c r="B85" s="183" t="s">
        <v>516</v>
      </c>
      <c r="C85" s="82" t="s">
        <v>547</v>
      </c>
      <c r="D85" s="55">
        <v>12</v>
      </c>
      <c r="E85" s="41"/>
      <c r="F85" s="41"/>
      <c r="G85" s="56">
        <f>SUM(G86,G92,G96)</f>
        <v>30301.8</v>
      </c>
      <c r="H85" s="56">
        <f aca="true" t="shared" si="41" ref="H85:O85">SUM(H86,H92,H96)</f>
        <v>975.8</v>
      </c>
      <c r="I85" s="56">
        <f t="shared" si="41"/>
        <v>29326</v>
      </c>
      <c r="J85" s="56">
        <f t="shared" si="41"/>
        <v>32026.2</v>
      </c>
      <c r="K85" s="56">
        <f t="shared" si="41"/>
        <v>1574.2</v>
      </c>
      <c r="L85" s="56">
        <f t="shared" si="41"/>
        <v>30452</v>
      </c>
      <c r="M85" s="56">
        <f t="shared" si="41"/>
        <v>33353.1</v>
      </c>
      <c r="N85" s="56">
        <f t="shared" si="41"/>
        <v>1731.6</v>
      </c>
      <c r="O85" s="56">
        <f t="shared" si="41"/>
        <v>31621.5</v>
      </c>
    </row>
    <row r="86" spans="1:15" ht="141.75">
      <c r="A86" s="21" t="s">
        <v>186</v>
      </c>
      <c r="B86" s="52" t="s">
        <v>516</v>
      </c>
      <c r="C86" s="46" t="s">
        <v>547</v>
      </c>
      <c r="D86" s="41" t="s">
        <v>908</v>
      </c>
      <c r="E86" s="59" t="s">
        <v>575</v>
      </c>
      <c r="F86" s="41"/>
      <c r="G86" s="40">
        <f>SUM(G87,)</f>
        <v>313</v>
      </c>
      <c r="H86" s="40">
        <f aca="true" t="shared" si="42" ref="H86:O86">SUM(H87,)</f>
        <v>0</v>
      </c>
      <c r="I86" s="40">
        <f t="shared" si="42"/>
        <v>313</v>
      </c>
      <c r="J86" s="40">
        <f t="shared" si="42"/>
        <v>0</v>
      </c>
      <c r="K86" s="40">
        <f t="shared" si="42"/>
        <v>0</v>
      </c>
      <c r="L86" s="40">
        <f t="shared" si="42"/>
        <v>0</v>
      </c>
      <c r="M86" s="40">
        <f t="shared" si="42"/>
        <v>0</v>
      </c>
      <c r="N86" s="40">
        <f t="shared" si="42"/>
        <v>0</v>
      </c>
      <c r="O86" s="40">
        <f t="shared" si="42"/>
        <v>0</v>
      </c>
    </row>
    <row r="87" spans="1:15" ht="189">
      <c r="A87" s="21" t="s">
        <v>596</v>
      </c>
      <c r="B87" s="52" t="s">
        <v>516</v>
      </c>
      <c r="C87" s="46" t="s">
        <v>547</v>
      </c>
      <c r="D87" s="41" t="s">
        <v>908</v>
      </c>
      <c r="E87" s="59" t="s">
        <v>597</v>
      </c>
      <c r="F87" s="41"/>
      <c r="G87" s="40">
        <f>SUM(G88,G90)</f>
        <v>313</v>
      </c>
      <c r="H87" s="40">
        <f aca="true" t="shared" si="43" ref="H87:O87">SUM(H88,H90)</f>
        <v>0</v>
      </c>
      <c r="I87" s="40">
        <f t="shared" si="43"/>
        <v>313</v>
      </c>
      <c r="J87" s="40">
        <f t="shared" si="43"/>
        <v>0</v>
      </c>
      <c r="K87" s="40">
        <f t="shared" si="43"/>
        <v>0</v>
      </c>
      <c r="L87" s="40">
        <f t="shared" si="43"/>
        <v>0</v>
      </c>
      <c r="M87" s="40">
        <f t="shared" si="43"/>
        <v>0</v>
      </c>
      <c r="N87" s="40">
        <f t="shared" si="43"/>
        <v>0</v>
      </c>
      <c r="O87" s="40">
        <f t="shared" si="43"/>
        <v>0</v>
      </c>
    </row>
    <row r="88" spans="1:15" ht="141.75">
      <c r="A88" s="21" t="s">
        <v>598</v>
      </c>
      <c r="B88" s="52" t="s">
        <v>516</v>
      </c>
      <c r="C88" s="46" t="s">
        <v>547</v>
      </c>
      <c r="D88" s="41" t="s">
        <v>908</v>
      </c>
      <c r="E88" s="59" t="s">
        <v>599</v>
      </c>
      <c r="F88" s="41"/>
      <c r="G88" s="40">
        <f>G89</f>
        <v>153</v>
      </c>
      <c r="H88" s="40">
        <f aca="true" t="shared" si="44" ref="H88:O88">H89</f>
        <v>0</v>
      </c>
      <c r="I88" s="40">
        <f t="shared" si="44"/>
        <v>153</v>
      </c>
      <c r="J88" s="40">
        <f t="shared" si="44"/>
        <v>0</v>
      </c>
      <c r="K88" s="40">
        <f t="shared" si="44"/>
        <v>0</v>
      </c>
      <c r="L88" s="40">
        <f t="shared" si="44"/>
        <v>0</v>
      </c>
      <c r="M88" s="40">
        <f t="shared" si="44"/>
        <v>0</v>
      </c>
      <c r="N88" s="40">
        <f t="shared" si="44"/>
        <v>0</v>
      </c>
      <c r="O88" s="40">
        <f t="shared" si="44"/>
        <v>0</v>
      </c>
    </row>
    <row r="89" spans="1:15" ht="173.25">
      <c r="A89" s="21" t="s">
        <v>600</v>
      </c>
      <c r="B89" s="52" t="s">
        <v>516</v>
      </c>
      <c r="C89" s="46" t="s">
        <v>547</v>
      </c>
      <c r="D89" s="41" t="s">
        <v>908</v>
      </c>
      <c r="E89" s="45" t="s">
        <v>601</v>
      </c>
      <c r="F89" s="41" t="s">
        <v>520</v>
      </c>
      <c r="G89" s="40">
        <f>SUM(H89:I89)</f>
        <v>153</v>
      </c>
      <c r="H89" s="47"/>
      <c r="I89" s="47">
        <v>153</v>
      </c>
      <c r="J89" s="40">
        <f>SUM(K89:L89)</f>
        <v>0</v>
      </c>
      <c r="K89" s="47"/>
      <c r="L89" s="47">
        <v>0</v>
      </c>
      <c r="M89" s="40">
        <f>SUM(N89:O89)</f>
        <v>0</v>
      </c>
      <c r="N89" s="47"/>
      <c r="O89" s="47">
        <v>0</v>
      </c>
    </row>
    <row r="90" spans="1:15" ht="100.5" customHeight="1">
      <c r="A90" s="21" t="s">
        <v>602</v>
      </c>
      <c r="B90" s="52" t="s">
        <v>516</v>
      </c>
      <c r="C90" s="46" t="s">
        <v>547</v>
      </c>
      <c r="D90" s="41" t="s">
        <v>908</v>
      </c>
      <c r="E90" s="59" t="s">
        <v>603</v>
      </c>
      <c r="F90" s="41"/>
      <c r="G90" s="40">
        <f>G91</f>
        <v>160</v>
      </c>
      <c r="H90" s="40">
        <f aca="true" t="shared" si="45" ref="H90:O90">H91</f>
        <v>0</v>
      </c>
      <c r="I90" s="40">
        <f t="shared" si="45"/>
        <v>160</v>
      </c>
      <c r="J90" s="40">
        <f t="shared" si="45"/>
        <v>0</v>
      </c>
      <c r="K90" s="40">
        <f t="shared" si="45"/>
        <v>0</v>
      </c>
      <c r="L90" s="40">
        <f t="shared" si="45"/>
        <v>0</v>
      </c>
      <c r="M90" s="40">
        <f t="shared" si="45"/>
        <v>0</v>
      </c>
      <c r="N90" s="40">
        <f t="shared" si="45"/>
        <v>0</v>
      </c>
      <c r="O90" s="40">
        <f t="shared" si="45"/>
        <v>0</v>
      </c>
    </row>
    <row r="91" spans="1:15" ht="110.25">
      <c r="A91" s="21" t="s">
        <v>604</v>
      </c>
      <c r="B91" s="52" t="s">
        <v>516</v>
      </c>
      <c r="C91" s="46" t="s">
        <v>547</v>
      </c>
      <c r="D91" s="41" t="s">
        <v>908</v>
      </c>
      <c r="E91" s="45" t="s">
        <v>605</v>
      </c>
      <c r="F91" s="41" t="s">
        <v>520</v>
      </c>
      <c r="G91" s="40">
        <f>SUM(H91:I91)</f>
        <v>160</v>
      </c>
      <c r="H91" s="47"/>
      <c r="I91" s="47">
        <v>160</v>
      </c>
      <c r="J91" s="40">
        <f>SUM(K91:L91)</f>
        <v>0</v>
      </c>
      <c r="K91" s="47"/>
      <c r="L91" s="47"/>
      <c r="M91" s="40">
        <f>SUM(N91:O91)</f>
        <v>0</v>
      </c>
      <c r="N91" s="47"/>
      <c r="O91" s="47"/>
    </row>
    <row r="92" spans="1:15" ht="94.5">
      <c r="A92" s="58" t="s">
        <v>193</v>
      </c>
      <c r="B92" s="52" t="s">
        <v>516</v>
      </c>
      <c r="C92" s="46" t="s">
        <v>547</v>
      </c>
      <c r="D92" s="41" t="s">
        <v>908</v>
      </c>
      <c r="E92" s="59" t="s">
        <v>606</v>
      </c>
      <c r="F92" s="41"/>
      <c r="G92" s="40">
        <f>G93</f>
        <v>29</v>
      </c>
      <c r="H92" s="40">
        <f aca="true" t="shared" si="46" ref="H92:O94">H93</f>
        <v>0</v>
      </c>
      <c r="I92" s="40">
        <f t="shared" si="46"/>
        <v>29</v>
      </c>
      <c r="J92" s="40">
        <f t="shared" si="46"/>
        <v>0</v>
      </c>
      <c r="K92" s="40">
        <f t="shared" si="46"/>
        <v>0</v>
      </c>
      <c r="L92" s="40">
        <f t="shared" si="46"/>
        <v>0</v>
      </c>
      <c r="M92" s="40">
        <f t="shared" si="46"/>
        <v>0</v>
      </c>
      <c r="N92" s="40">
        <f t="shared" si="46"/>
        <v>0</v>
      </c>
      <c r="O92" s="40">
        <f t="shared" si="46"/>
        <v>0</v>
      </c>
    </row>
    <row r="93" spans="1:15" ht="141.75">
      <c r="A93" s="58" t="s">
        <v>182</v>
      </c>
      <c r="B93" s="52" t="s">
        <v>516</v>
      </c>
      <c r="C93" s="46" t="s">
        <v>547</v>
      </c>
      <c r="D93" s="41" t="s">
        <v>908</v>
      </c>
      <c r="E93" s="59" t="s">
        <v>607</v>
      </c>
      <c r="F93" s="41"/>
      <c r="G93" s="40">
        <f>G94</f>
        <v>29</v>
      </c>
      <c r="H93" s="40">
        <f t="shared" si="46"/>
        <v>0</v>
      </c>
      <c r="I93" s="40">
        <f t="shared" si="46"/>
        <v>29</v>
      </c>
      <c r="J93" s="40">
        <f t="shared" si="46"/>
        <v>0</v>
      </c>
      <c r="K93" s="40">
        <f t="shared" si="46"/>
        <v>0</v>
      </c>
      <c r="L93" s="40">
        <f t="shared" si="46"/>
        <v>0</v>
      </c>
      <c r="M93" s="40">
        <f t="shared" si="46"/>
        <v>0</v>
      </c>
      <c r="N93" s="40">
        <f t="shared" si="46"/>
        <v>0</v>
      </c>
      <c r="O93" s="40">
        <f t="shared" si="46"/>
        <v>0</v>
      </c>
    </row>
    <row r="94" spans="1:15" ht="141.75">
      <c r="A94" s="21" t="s">
        <v>608</v>
      </c>
      <c r="B94" s="52" t="s">
        <v>516</v>
      </c>
      <c r="C94" s="46" t="s">
        <v>547</v>
      </c>
      <c r="D94" s="41" t="s">
        <v>908</v>
      </c>
      <c r="E94" s="59" t="s">
        <v>609</v>
      </c>
      <c r="F94" s="41"/>
      <c r="G94" s="40">
        <f>G95</f>
        <v>29</v>
      </c>
      <c r="H94" s="40">
        <f t="shared" si="46"/>
        <v>0</v>
      </c>
      <c r="I94" s="40">
        <f t="shared" si="46"/>
        <v>29</v>
      </c>
      <c r="J94" s="40">
        <f t="shared" si="46"/>
        <v>0</v>
      </c>
      <c r="K94" s="40">
        <f t="shared" si="46"/>
        <v>0</v>
      </c>
      <c r="L94" s="40">
        <f t="shared" si="46"/>
        <v>0</v>
      </c>
      <c r="M94" s="40">
        <f t="shared" si="46"/>
        <v>0</v>
      </c>
      <c r="N94" s="40">
        <f t="shared" si="46"/>
        <v>0</v>
      </c>
      <c r="O94" s="40">
        <f t="shared" si="46"/>
        <v>0</v>
      </c>
    </row>
    <row r="95" spans="1:15" ht="126">
      <c r="A95" s="21" t="s">
        <v>610</v>
      </c>
      <c r="B95" s="52" t="s">
        <v>516</v>
      </c>
      <c r="C95" s="46" t="s">
        <v>547</v>
      </c>
      <c r="D95" s="41" t="s">
        <v>908</v>
      </c>
      <c r="E95" s="41" t="s">
        <v>611</v>
      </c>
      <c r="F95" s="41" t="s">
        <v>520</v>
      </c>
      <c r="G95" s="40">
        <f>SUM(H95:I95)</f>
        <v>29</v>
      </c>
      <c r="H95" s="40"/>
      <c r="I95" s="40">
        <v>29</v>
      </c>
      <c r="J95" s="40">
        <f>SUM(K95:L95)</f>
        <v>0</v>
      </c>
      <c r="K95" s="40"/>
      <c r="L95" s="40"/>
      <c r="M95" s="40">
        <f>SUM(N95:O95)</f>
        <v>0</v>
      </c>
      <c r="N95" s="40"/>
      <c r="O95" s="40"/>
    </row>
    <row r="96" spans="1:15" ht="47.25">
      <c r="A96" s="93" t="s">
        <v>763</v>
      </c>
      <c r="B96" s="52" t="s">
        <v>516</v>
      </c>
      <c r="C96" s="46" t="s">
        <v>547</v>
      </c>
      <c r="D96" s="41" t="s">
        <v>908</v>
      </c>
      <c r="E96" s="39" t="s">
        <v>157</v>
      </c>
      <c r="F96" s="41"/>
      <c r="G96" s="40">
        <f aca="true" t="shared" si="47" ref="G96:O96">G97</f>
        <v>29959.8</v>
      </c>
      <c r="H96" s="40">
        <f t="shared" si="47"/>
        <v>975.8</v>
      </c>
      <c r="I96" s="40">
        <f t="shared" si="47"/>
        <v>28984</v>
      </c>
      <c r="J96" s="40">
        <f t="shared" si="47"/>
        <v>32026.2</v>
      </c>
      <c r="K96" s="40">
        <f t="shared" si="47"/>
        <v>1574.2</v>
      </c>
      <c r="L96" s="40">
        <f t="shared" si="47"/>
        <v>30452</v>
      </c>
      <c r="M96" s="40">
        <f t="shared" si="47"/>
        <v>33353.1</v>
      </c>
      <c r="N96" s="40">
        <f t="shared" si="47"/>
        <v>1731.6</v>
      </c>
      <c r="O96" s="40">
        <f t="shared" si="47"/>
        <v>31621.5</v>
      </c>
    </row>
    <row r="97" spans="1:15" ht="31.5">
      <c r="A97" s="93" t="s">
        <v>160</v>
      </c>
      <c r="B97" s="52" t="s">
        <v>516</v>
      </c>
      <c r="C97" s="46" t="s">
        <v>547</v>
      </c>
      <c r="D97" s="41" t="s">
        <v>908</v>
      </c>
      <c r="E97" s="39" t="s">
        <v>158</v>
      </c>
      <c r="F97" s="41"/>
      <c r="G97" s="40">
        <f aca="true" t="shared" si="48" ref="G97:O97">SUM(G98:G101)</f>
        <v>29959.8</v>
      </c>
      <c r="H97" s="40">
        <f t="shared" si="48"/>
        <v>975.8</v>
      </c>
      <c r="I97" s="40">
        <f t="shared" si="48"/>
        <v>28984</v>
      </c>
      <c r="J97" s="40">
        <f t="shared" si="48"/>
        <v>32026.2</v>
      </c>
      <c r="K97" s="40">
        <f t="shared" si="48"/>
        <v>1574.2</v>
      </c>
      <c r="L97" s="40">
        <f t="shared" si="48"/>
        <v>30452</v>
      </c>
      <c r="M97" s="40">
        <f t="shared" si="48"/>
        <v>33353.1</v>
      </c>
      <c r="N97" s="40">
        <f t="shared" si="48"/>
        <v>1731.6</v>
      </c>
      <c r="O97" s="56">
        <f t="shared" si="48"/>
        <v>31621.5</v>
      </c>
    </row>
    <row r="98" spans="1:15" ht="252">
      <c r="A98" s="44" t="s">
        <v>593</v>
      </c>
      <c r="B98" s="52" t="s">
        <v>516</v>
      </c>
      <c r="C98" s="46" t="s">
        <v>547</v>
      </c>
      <c r="D98" s="41" t="s">
        <v>908</v>
      </c>
      <c r="E98" s="41" t="s">
        <v>241</v>
      </c>
      <c r="F98" s="41" t="s">
        <v>518</v>
      </c>
      <c r="G98" s="40">
        <f>SUM(H98:I98)</f>
        <v>27411</v>
      </c>
      <c r="H98" s="40"/>
      <c r="I98" s="47">
        <v>27411</v>
      </c>
      <c r="J98" s="40">
        <f>SUM(K98:L98)</f>
        <v>29028</v>
      </c>
      <c r="K98" s="40"/>
      <c r="L98" s="40">
        <v>29028</v>
      </c>
      <c r="M98" s="40">
        <f>SUM(N98:O98)</f>
        <v>30188</v>
      </c>
      <c r="N98" s="40"/>
      <c r="O98" s="40">
        <v>30188</v>
      </c>
    </row>
    <row r="99" spans="1:15" ht="126">
      <c r="A99" s="44" t="s">
        <v>164</v>
      </c>
      <c r="B99" s="52" t="s">
        <v>516</v>
      </c>
      <c r="C99" s="46" t="s">
        <v>547</v>
      </c>
      <c r="D99" s="41" t="s">
        <v>908</v>
      </c>
      <c r="E99" s="41" t="s">
        <v>241</v>
      </c>
      <c r="F99" s="41" t="s">
        <v>520</v>
      </c>
      <c r="G99" s="40">
        <f>SUM(H99:I99)</f>
        <v>1417</v>
      </c>
      <c r="H99" s="40"/>
      <c r="I99" s="47">
        <v>1417</v>
      </c>
      <c r="J99" s="40">
        <f>SUM(K99:L99)</f>
        <v>1184</v>
      </c>
      <c r="K99" s="40"/>
      <c r="L99" s="40">
        <v>1184</v>
      </c>
      <c r="M99" s="40">
        <f>SUM(N99:O99)</f>
        <v>1189</v>
      </c>
      <c r="N99" s="40"/>
      <c r="O99" s="40">
        <v>1189</v>
      </c>
    </row>
    <row r="100" spans="1:15" ht="110.25">
      <c r="A100" s="44" t="s">
        <v>165</v>
      </c>
      <c r="B100" s="52" t="s">
        <v>516</v>
      </c>
      <c r="C100" s="46" t="s">
        <v>547</v>
      </c>
      <c r="D100" s="41" t="s">
        <v>908</v>
      </c>
      <c r="E100" s="41" t="s">
        <v>241</v>
      </c>
      <c r="F100" s="41" t="s">
        <v>875</v>
      </c>
      <c r="G100" s="40">
        <f>SUM(H100:I100)</f>
        <v>6</v>
      </c>
      <c r="H100" s="40"/>
      <c r="I100" s="40">
        <v>6</v>
      </c>
      <c r="J100" s="40">
        <f>SUM(K100:L100)</f>
        <v>6</v>
      </c>
      <c r="K100" s="40"/>
      <c r="L100" s="40">
        <v>6</v>
      </c>
      <c r="M100" s="40">
        <f>SUM(N100:O100)</f>
        <v>6</v>
      </c>
      <c r="N100" s="40"/>
      <c r="O100" s="40">
        <v>6</v>
      </c>
    </row>
    <row r="101" spans="1:15" ht="78.75">
      <c r="A101" s="123" t="s">
        <v>410</v>
      </c>
      <c r="B101" s="52" t="s">
        <v>516</v>
      </c>
      <c r="C101" s="41" t="s">
        <v>547</v>
      </c>
      <c r="D101" s="41" t="s">
        <v>908</v>
      </c>
      <c r="E101" s="41" t="s">
        <v>405</v>
      </c>
      <c r="F101" s="41" t="s">
        <v>520</v>
      </c>
      <c r="G101" s="40">
        <f>H101+I101</f>
        <v>1125.8</v>
      </c>
      <c r="H101" s="40">
        <v>975.8</v>
      </c>
      <c r="I101" s="40">
        <v>150</v>
      </c>
      <c r="J101" s="40">
        <f>K101+L101</f>
        <v>1808.2</v>
      </c>
      <c r="K101" s="40">
        <v>1574.2</v>
      </c>
      <c r="L101" s="40">
        <v>234</v>
      </c>
      <c r="M101" s="40">
        <f>N101+O101</f>
        <v>1970.1</v>
      </c>
      <c r="N101" s="40">
        <v>1731.6</v>
      </c>
      <c r="O101" s="40">
        <v>238.5</v>
      </c>
    </row>
    <row r="102" spans="1:15" ht="31.5">
      <c r="A102" s="165" t="s">
        <v>145</v>
      </c>
      <c r="B102" s="68" t="s">
        <v>516</v>
      </c>
      <c r="C102" s="82" t="s">
        <v>552</v>
      </c>
      <c r="D102" s="41"/>
      <c r="E102" s="41"/>
      <c r="F102" s="41"/>
      <c r="G102" s="56">
        <f aca="true" t="shared" si="49" ref="G102:O102">SUM(G103,G108)</f>
        <v>58171.6</v>
      </c>
      <c r="H102" s="56">
        <f t="shared" si="49"/>
        <v>15746</v>
      </c>
      <c r="I102" s="56">
        <f t="shared" si="49"/>
        <v>42425.6</v>
      </c>
      <c r="J102" s="56">
        <f t="shared" si="49"/>
        <v>73441.2</v>
      </c>
      <c r="K102" s="56">
        <f t="shared" si="49"/>
        <v>25948.2</v>
      </c>
      <c r="L102" s="56">
        <f t="shared" si="49"/>
        <v>47493</v>
      </c>
      <c r="M102" s="56">
        <f t="shared" si="49"/>
        <v>57398</v>
      </c>
      <c r="N102" s="56">
        <f t="shared" si="49"/>
        <v>6215</v>
      </c>
      <c r="O102" s="56">
        <f t="shared" si="49"/>
        <v>51183</v>
      </c>
    </row>
    <row r="103" spans="1:15" s="57" customFormat="1" ht="15.75">
      <c r="A103" s="165" t="s">
        <v>242</v>
      </c>
      <c r="B103" s="68" t="s">
        <v>516</v>
      </c>
      <c r="C103" s="82" t="s">
        <v>552</v>
      </c>
      <c r="D103" s="82" t="s">
        <v>546</v>
      </c>
      <c r="E103" s="75"/>
      <c r="F103" s="55"/>
      <c r="G103" s="56">
        <f aca="true" t="shared" si="50" ref="G103:O104">G104</f>
        <v>51</v>
      </c>
      <c r="H103" s="56">
        <f t="shared" si="50"/>
        <v>0</v>
      </c>
      <c r="I103" s="56">
        <f t="shared" si="50"/>
        <v>51</v>
      </c>
      <c r="J103" s="56">
        <f t="shared" si="50"/>
        <v>0</v>
      </c>
      <c r="K103" s="56">
        <f t="shared" si="50"/>
        <v>0</v>
      </c>
      <c r="L103" s="56">
        <f t="shared" si="50"/>
        <v>0</v>
      </c>
      <c r="M103" s="56">
        <f t="shared" si="50"/>
        <v>0</v>
      </c>
      <c r="N103" s="56">
        <f t="shared" si="50"/>
        <v>0</v>
      </c>
      <c r="O103" s="56">
        <f t="shared" si="50"/>
        <v>0</v>
      </c>
    </row>
    <row r="104" spans="1:15" ht="141.75">
      <c r="A104" s="165" t="s">
        <v>909</v>
      </c>
      <c r="B104" s="52" t="s">
        <v>516</v>
      </c>
      <c r="C104" s="46" t="s">
        <v>552</v>
      </c>
      <c r="D104" s="46" t="s">
        <v>546</v>
      </c>
      <c r="E104" s="39" t="s">
        <v>728</v>
      </c>
      <c r="F104" s="41"/>
      <c r="G104" s="40">
        <f>G105</f>
        <v>51</v>
      </c>
      <c r="H104" s="40">
        <f t="shared" si="50"/>
        <v>0</v>
      </c>
      <c r="I104" s="40">
        <f t="shared" si="50"/>
        <v>51</v>
      </c>
      <c r="J104" s="40">
        <f t="shared" si="50"/>
        <v>0</v>
      </c>
      <c r="K104" s="40">
        <f t="shared" si="50"/>
        <v>0</v>
      </c>
      <c r="L104" s="40">
        <f t="shared" si="50"/>
        <v>0</v>
      </c>
      <c r="M104" s="40">
        <f t="shared" si="50"/>
        <v>0</v>
      </c>
      <c r="N104" s="40">
        <f t="shared" si="50"/>
        <v>0</v>
      </c>
      <c r="O104" s="40">
        <f t="shared" si="50"/>
        <v>0</v>
      </c>
    </row>
    <row r="105" spans="1:15" ht="173.25">
      <c r="A105" s="21" t="s">
        <v>194</v>
      </c>
      <c r="B105" s="52" t="s">
        <v>516</v>
      </c>
      <c r="C105" s="46" t="s">
        <v>552</v>
      </c>
      <c r="D105" s="46" t="s">
        <v>546</v>
      </c>
      <c r="E105" s="108" t="s">
        <v>729</v>
      </c>
      <c r="F105" s="41"/>
      <c r="G105" s="40">
        <f aca="true" t="shared" si="51" ref="G105:L106">G106</f>
        <v>51</v>
      </c>
      <c r="H105" s="40">
        <f t="shared" si="51"/>
        <v>0</v>
      </c>
      <c r="I105" s="40">
        <f t="shared" si="51"/>
        <v>51</v>
      </c>
      <c r="J105" s="40">
        <f t="shared" si="51"/>
        <v>0</v>
      </c>
      <c r="K105" s="40">
        <f t="shared" si="51"/>
        <v>0</v>
      </c>
      <c r="L105" s="40">
        <f t="shared" si="51"/>
        <v>0</v>
      </c>
      <c r="M105" s="40">
        <f aca="true" t="shared" si="52" ref="M105:O106">M106</f>
        <v>0</v>
      </c>
      <c r="N105" s="40">
        <f t="shared" si="52"/>
        <v>0</v>
      </c>
      <c r="O105" s="40">
        <f t="shared" si="52"/>
        <v>0</v>
      </c>
    </row>
    <row r="106" spans="1:15" ht="63">
      <c r="A106" s="21" t="s">
        <v>243</v>
      </c>
      <c r="B106" s="52" t="s">
        <v>516</v>
      </c>
      <c r="C106" s="46" t="s">
        <v>552</v>
      </c>
      <c r="D106" s="46" t="s">
        <v>546</v>
      </c>
      <c r="E106" s="108" t="s">
        <v>730</v>
      </c>
      <c r="F106" s="41"/>
      <c r="G106" s="40">
        <f t="shared" si="51"/>
        <v>51</v>
      </c>
      <c r="H106" s="40">
        <f t="shared" si="51"/>
        <v>0</v>
      </c>
      <c r="I106" s="40">
        <f t="shared" si="51"/>
        <v>51</v>
      </c>
      <c r="J106" s="40">
        <f t="shared" si="51"/>
        <v>0</v>
      </c>
      <c r="K106" s="40">
        <f t="shared" si="51"/>
        <v>0</v>
      </c>
      <c r="L106" s="40">
        <f>L107</f>
        <v>0</v>
      </c>
      <c r="M106" s="40">
        <f t="shared" si="52"/>
        <v>0</v>
      </c>
      <c r="N106" s="40">
        <f t="shared" si="52"/>
        <v>0</v>
      </c>
      <c r="O106" s="40">
        <f t="shared" si="52"/>
        <v>0</v>
      </c>
    </row>
    <row r="107" spans="1:15" ht="94.5">
      <c r="A107" s="21" t="s">
        <v>727</v>
      </c>
      <c r="B107" s="52" t="s">
        <v>516</v>
      </c>
      <c r="C107" s="46" t="s">
        <v>552</v>
      </c>
      <c r="D107" s="46" t="s">
        <v>546</v>
      </c>
      <c r="E107" s="46" t="s">
        <v>731</v>
      </c>
      <c r="F107" s="41" t="s">
        <v>520</v>
      </c>
      <c r="G107" s="40">
        <f>SUM(H107:I107)</f>
        <v>51</v>
      </c>
      <c r="H107" s="40"/>
      <c r="I107" s="40">
        <v>51</v>
      </c>
      <c r="J107" s="40">
        <f>SUM(K107:L107)</f>
        <v>0</v>
      </c>
      <c r="K107" s="40"/>
      <c r="L107" s="40"/>
      <c r="M107" s="40">
        <f>SUM(N107:O107)</f>
        <v>0</v>
      </c>
      <c r="N107" s="40"/>
      <c r="O107" s="40"/>
    </row>
    <row r="108" spans="1:15" ht="15.75">
      <c r="A108" s="165" t="s">
        <v>881</v>
      </c>
      <c r="B108" s="68" t="s">
        <v>516</v>
      </c>
      <c r="C108" s="82" t="s">
        <v>552</v>
      </c>
      <c r="D108" s="82" t="s">
        <v>218</v>
      </c>
      <c r="E108" s="41"/>
      <c r="F108" s="41"/>
      <c r="G108" s="56">
        <f>SUM(G109,G116,)</f>
        <v>58120.6</v>
      </c>
      <c r="H108" s="56">
        <f aca="true" t="shared" si="53" ref="H108:O108">SUM(H109,H116,)</f>
        <v>15746</v>
      </c>
      <c r="I108" s="56">
        <f t="shared" si="53"/>
        <v>42374.6</v>
      </c>
      <c r="J108" s="56">
        <f t="shared" si="53"/>
        <v>73441.2</v>
      </c>
      <c r="K108" s="56">
        <f t="shared" si="53"/>
        <v>25948.2</v>
      </c>
      <c r="L108" s="56">
        <f t="shared" si="53"/>
        <v>47493</v>
      </c>
      <c r="M108" s="56">
        <f t="shared" si="53"/>
        <v>57398</v>
      </c>
      <c r="N108" s="56">
        <f t="shared" si="53"/>
        <v>6215</v>
      </c>
      <c r="O108" s="56">
        <f t="shared" si="53"/>
        <v>51183</v>
      </c>
    </row>
    <row r="109" spans="1:15" ht="110.25">
      <c r="A109" s="58" t="s">
        <v>909</v>
      </c>
      <c r="B109" s="115">
        <v>850</v>
      </c>
      <c r="C109" s="46" t="s">
        <v>552</v>
      </c>
      <c r="D109" s="46" t="s">
        <v>218</v>
      </c>
      <c r="E109" s="85">
        <v>7</v>
      </c>
      <c r="F109" s="41"/>
      <c r="G109" s="40">
        <f>SUM(G110,)</f>
        <v>48120.6</v>
      </c>
      <c r="H109" s="40">
        <f>SUM(H110,)</f>
        <v>5746</v>
      </c>
      <c r="I109" s="40">
        <f>SUM(I110,)</f>
        <v>42374.6</v>
      </c>
      <c r="J109" s="40">
        <f aca="true" t="shared" si="54" ref="J109:O109">J110</f>
        <v>53469</v>
      </c>
      <c r="K109" s="40">
        <f t="shared" si="54"/>
        <v>5976</v>
      </c>
      <c r="L109" s="40">
        <f t="shared" si="54"/>
        <v>47493</v>
      </c>
      <c r="M109" s="40">
        <f>M110</f>
        <v>57398</v>
      </c>
      <c r="N109" s="40">
        <f t="shared" si="54"/>
        <v>6215</v>
      </c>
      <c r="O109" s="40">
        <f t="shared" si="54"/>
        <v>51183</v>
      </c>
    </row>
    <row r="110" spans="1:15" ht="204.75">
      <c r="A110" s="43" t="s">
        <v>910</v>
      </c>
      <c r="B110" s="115">
        <v>850</v>
      </c>
      <c r="C110" s="46" t="s">
        <v>552</v>
      </c>
      <c r="D110" s="46" t="s">
        <v>218</v>
      </c>
      <c r="E110" s="85" t="s">
        <v>585</v>
      </c>
      <c r="F110" s="41"/>
      <c r="G110" s="40">
        <f>SUM(G111,G113)</f>
        <v>48120.6</v>
      </c>
      <c r="H110" s="40">
        <f aca="true" t="shared" si="55" ref="H110:O110">SUM(H111,H113)</f>
        <v>5746</v>
      </c>
      <c r="I110" s="40">
        <f t="shared" si="55"/>
        <v>42374.6</v>
      </c>
      <c r="J110" s="40">
        <f t="shared" si="55"/>
        <v>53469</v>
      </c>
      <c r="K110" s="40">
        <f t="shared" si="55"/>
        <v>5976</v>
      </c>
      <c r="L110" s="40">
        <f t="shared" si="55"/>
        <v>47493</v>
      </c>
      <c r="M110" s="40">
        <f t="shared" si="55"/>
        <v>57398</v>
      </c>
      <c r="N110" s="40">
        <f t="shared" si="55"/>
        <v>6215</v>
      </c>
      <c r="O110" s="40">
        <f t="shared" si="55"/>
        <v>51183</v>
      </c>
    </row>
    <row r="111" spans="1:15" ht="63">
      <c r="A111" s="43" t="s">
        <v>374</v>
      </c>
      <c r="B111" s="115">
        <v>850</v>
      </c>
      <c r="C111" s="46" t="s">
        <v>552</v>
      </c>
      <c r="D111" s="46" t="s">
        <v>218</v>
      </c>
      <c r="E111" s="85" t="s">
        <v>371</v>
      </c>
      <c r="F111" s="41"/>
      <c r="G111" s="40">
        <f>G112</f>
        <v>36628.6</v>
      </c>
      <c r="H111" s="40">
        <f aca="true" t="shared" si="56" ref="H111:O111">H112</f>
        <v>0</v>
      </c>
      <c r="I111" s="40">
        <f t="shared" si="56"/>
        <v>36628.6</v>
      </c>
      <c r="J111" s="40">
        <f t="shared" si="56"/>
        <v>41517</v>
      </c>
      <c r="K111" s="40">
        <f t="shared" si="56"/>
        <v>0</v>
      </c>
      <c r="L111" s="40">
        <f t="shared" si="56"/>
        <v>41517</v>
      </c>
      <c r="M111" s="40">
        <f t="shared" si="56"/>
        <v>44968</v>
      </c>
      <c r="N111" s="40">
        <f t="shared" si="56"/>
        <v>0</v>
      </c>
      <c r="O111" s="40">
        <f t="shared" si="56"/>
        <v>44968</v>
      </c>
    </row>
    <row r="112" spans="1:15" ht="94.5">
      <c r="A112" s="43" t="s">
        <v>459</v>
      </c>
      <c r="B112" s="115">
        <v>850</v>
      </c>
      <c r="C112" s="46" t="s">
        <v>552</v>
      </c>
      <c r="D112" s="46" t="s">
        <v>218</v>
      </c>
      <c r="E112" s="86" t="s">
        <v>372</v>
      </c>
      <c r="F112" s="41" t="s">
        <v>883</v>
      </c>
      <c r="G112" s="40">
        <f>SUM(H112:I112)</f>
        <v>36628.6</v>
      </c>
      <c r="H112" s="40"/>
      <c r="I112" s="40">
        <v>36628.6</v>
      </c>
      <c r="J112" s="40">
        <f>SUM(K112:L112)</f>
        <v>41517</v>
      </c>
      <c r="K112" s="40"/>
      <c r="L112" s="40">
        <v>41517</v>
      </c>
      <c r="M112" s="40">
        <f>SUM(N112:O112)</f>
        <v>44968</v>
      </c>
      <c r="N112" s="40"/>
      <c r="O112" s="40">
        <v>44968</v>
      </c>
    </row>
    <row r="113" spans="1:15" ht="63">
      <c r="A113" s="43" t="s">
        <v>899</v>
      </c>
      <c r="B113" s="115">
        <v>850</v>
      </c>
      <c r="C113" s="46" t="s">
        <v>552</v>
      </c>
      <c r="D113" s="46" t="s">
        <v>218</v>
      </c>
      <c r="E113" s="85" t="s">
        <v>900</v>
      </c>
      <c r="F113" s="41"/>
      <c r="G113" s="40">
        <f>SUM(G114:G115)</f>
        <v>11492</v>
      </c>
      <c r="H113" s="40">
        <f aca="true" t="shared" si="57" ref="H113:O113">SUM(H114:H115)</f>
        <v>5746</v>
      </c>
      <c r="I113" s="40">
        <f t="shared" si="57"/>
        <v>5746</v>
      </c>
      <c r="J113" s="40">
        <f t="shared" si="57"/>
        <v>11952</v>
      </c>
      <c r="K113" s="40">
        <f t="shared" si="57"/>
        <v>5976</v>
      </c>
      <c r="L113" s="40">
        <f t="shared" si="57"/>
        <v>5976</v>
      </c>
      <c r="M113" s="40">
        <f t="shared" si="57"/>
        <v>12430</v>
      </c>
      <c r="N113" s="40">
        <f t="shared" si="57"/>
        <v>6215</v>
      </c>
      <c r="O113" s="40">
        <f t="shared" si="57"/>
        <v>6215</v>
      </c>
    </row>
    <row r="114" spans="1:15" ht="94.5">
      <c r="A114" s="43" t="s">
        <v>901</v>
      </c>
      <c r="B114" s="115">
        <v>850</v>
      </c>
      <c r="C114" s="46" t="s">
        <v>552</v>
      </c>
      <c r="D114" s="46" t="s">
        <v>218</v>
      </c>
      <c r="E114" s="86" t="s">
        <v>720</v>
      </c>
      <c r="F114" s="41" t="s">
        <v>520</v>
      </c>
      <c r="G114" s="40">
        <f>SUM(H114:I114)</f>
        <v>5746</v>
      </c>
      <c r="H114" s="40"/>
      <c r="I114" s="40">
        <v>5746</v>
      </c>
      <c r="J114" s="40">
        <f>SUM(K114:L114)</f>
        <v>5976</v>
      </c>
      <c r="K114" s="40"/>
      <c r="L114" s="40">
        <v>5976</v>
      </c>
      <c r="M114" s="40">
        <f>SUM(N114:O114)</f>
        <v>6215</v>
      </c>
      <c r="N114" s="40"/>
      <c r="O114" s="40">
        <v>6215</v>
      </c>
    </row>
    <row r="115" spans="1:15" ht="110.25">
      <c r="A115" s="43" t="s">
        <v>747</v>
      </c>
      <c r="B115" s="115">
        <v>850</v>
      </c>
      <c r="C115" s="46" t="s">
        <v>552</v>
      </c>
      <c r="D115" s="46" t="s">
        <v>218</v>
      </c>
      <c r="E115" s="86" t="s">
        <v>314</v>
      </c>
      <c r="F115" s="41" t="s">
        <v>520</v>
      </c>
      <c r="G115" s="40">
        <f>SUM(H115:I115)</f>
        <v>5746</v>
      </c>
      <c r="H115" s="40">
        <v>5746</v>
      </c>
      <c r="I115" s="40"/>
      <c r="J115" s="40">
        <f>SUM(K115:L115)</f>
        <v>5976</v>
      </c>
      <c r="K115" s="40">
        <v>5976</v>
      </c>
      <c r="L115" s="40"/>
      <c r="M115" s="40">
        <f>SUM(N115:O115)</f>
        <v>6215</v>
      </c>
      <c r="N115" s="40">
        <v>6215</v>
      </c>
      <c r="O115" s="40"/>
    </row>
    <row r="116" spans="1:15" ht="94.5">
      <c r="A116" s="58" t="s">
        <v>911</v>
      </c>
      <c r="B116" s="115">
        <v>850</v>
      </c>
      <c r="C116" s="46" t="s">
        <v>552</v>
      </c>
      <c r="D116" s="46" t="s">
        <v>218</v>
      </c>
      <c r="E116" s="85">
        <v>12</v>
      </c>
      <c r="F116" s="41"/>
      <c r="G116" s="40">
        <f aca="true" t="shared" si="58" ref="G116:O116">SUM(G117,G120)</f>
        <v>10000</v>
      </c>
      <c r="H116" s="40">
        <f t="shared" si="58"/>
        <v>10000</v>
      </c>
      <c r="I116" s="40">
        <f t="shared" si="58"/>
        <v>0</v>
      </c>
      <c r="J116" s="40">
        <f t="shared" si="58"/>
        <v>19972.2</v>
      </c>
      <c r="K116" s="40">
        <f t="shared" si="58"/>
        <v>19972.2</v>
      </c>
      <c r="L116" s="40">
        <f t="shared" si="58"/>
        <v>0</v>
      </c>
      <c r="M116" s="40">
        <f t="shared" si="58"/>
        <v>0</v>
      </c>
      <c r="N116" s="40">
        <f t="shared" si="58"/>
        <v>0</v>
      </c>
      <c r="O116" s="40">
        <f t="shared" si="58"/>
        <v>0</v>
      </c>
    </row>
    <row r="117" spans="1:15" ht="94.5">
      <c r="A117" s="58" t="s">
        <v>129</v>
      </c>
      <c r="B117" s="115">
        <v>850</v>
      </c>
      <c r="C117" s="46" t="s">
        <v>552</v>
      </c>
      <c r="D117" s="46" t="s">
        <v>218</v>
      </c>
      <c r="E117" s="85" t="s">
        <v>128</v>
      </c>
      <c r="F117" s="41"/>
      <c r="G117" s="40">
        <f>SUM(G118)</f>
        <v>0</v>
      </c>
      <c r="H117" s="40">
        <f aca="true" t="shared" si="59" ref="H117:O117">SUM(H118)</f>
        <v>0</v>
      </c>
      <c r="I117" s="40">
        <f t="shared" si="59"/>
        <v>0</v>
      </c>
      <c r="J117" s="40">
        <f t="shared" si="59"/>
        <v>19972.2</v>
      </c>
      <c r="K117" s="40">
        <f t="shared" si="59"/>
        <v>19972.2</v>
      </c>
      <c r="L117" s="40">
        <f t="shared" si="59"/>
        <v>0</v>
      </c>
      <c r="M117" s="40">
        <f t="shared" si="59"/>
        <v>0</v>
      </c>
      <c r="N117" s="40">
        <f t="shared" si="59"/>
        <v>0</v>
      </c>
      <c r="O117" s="40">
        <f t="shared" si="59"/>
        <v>0</v>
      </c>
    </row>
    <row r="118" spans="1:15" ht="78.75">
      <c r="A118" s="58" t="s">
        <v>267</v>
      </c>
      <c r="B118" s="115">
        <v>850</v>
      </c>
      <c r="C118" s="46" t="s">
        <v>552</v>
      </c>
      <c r="D118" s="46" t="s">
        <v>218</v>
      </c>
      <c r="E118" s="85" t="s">
        <v>257</v>
      </c>
      <c r="F118" s="41"/>
      <c r="G118" s="40">
        <f aca="true" t="shared" si="60" ref="G118:O118">SUM(G119:G119)</f>
        <v>0</v>
      </c>
      <c r="H118" s="40">
        <f t="shared" si="60"/>
        <v>0</v>
      </c>
      <c r="I118" s="40">
        <f t="shared" si="60"/>
        <v>0</v>
      </c>
      <c r="J118" s="40">
        <f t="shared" si="60"/>
        <v>19972.2</v>
      </c>
      <c r="K118" s="40">
        <f t="shared" si="60"/>
        <v>19972.2</v>
      </c>
      <c r="L118" s="40">
        <f t="shared" si="60"/>
        <v>0</v>
      </c>
      <c r="M118" s="40">
        <f t="shared" si="60"/>
        <v>0</v>
      </c>
      <c r="N118" s="40">
        <f t="shared" si="60"/>
        <v>0</v>
      </c>
      <c r="O118" s="40">
        <f t="shared" si="60"/>
        <v>0</v>
      </c>
    </row>
    <row r="119" spans="1:15" ht="173.25">
      <c r="A119" s="95" t="s">
        <v>258</v>
      </c>
      <c r="B119" s="115">
        <v>850</v>
      </c>
      <c r="C119" s="46" t="s">
        <v>552</v>
      </c>
      <c r="D119" s="46" t="s">
        <v>218</v>
      </c>
      <c r="E119" s="78" t="s">
        <v>347</v>
      </c>
      <c r="F119" s="41" t="s">
        <v>520</v>
      </c>
      <c r="G119" s="40">
        <f>SUM(H119:I119)</f>
        <v>0</v>
      </c>
      <c r="H119" s="40"/>
      <c r="I119" s="40"/>
      <c r="J119" s="40">
        <f>SUM(K119:L119)</f>
        <v>19972.2</v>
      </c>
      <c r="K119" s="40">
        <v>19972.2</v>
      </c>
      <c r="L119" s="40"/>
      <c r="M119" s="40">
        <f>SUM(N119:O119)</f>
        <v>0</v>
      </c>
      <c r="N119" s="40"/>
      <c r="O119" s="40"/>
    </row>
    <row r="120" spans="1:15" ht="126">
      <c r="A120" s="58" t="s">
        <v>383</v>
      </c>
      <c r="B120" s="115">
        <v>850</v>
      </c>
      <c r="C120" s="46" t="s">
        <v>552</v>
      </c>
      <c r="D120" s="46" t="s">
        <v>218</v>
      </c>
      <c r="E120" s="85" t="s">
        <v>381</v>
      </c>
      <c r="F120" s="41"/>
      <c r="G120" s="40">
        <f>G121</f>
        <v>10000</v>
      </c>
      <c r="H120" s="40">
        <f aca="true" t="shared" si="61" ref="H120:O121">H121</f>
        <v>10000</v>
      </c>
      <c r="I120" s="40">
        <f t="shared" si="61"/>
        <v>0</v>
      </c>
      <c r="J120" s="40">
        <f t="shared" si="61"/>
        <v>0</v>
      </c>
      <c r="K120" s="40">
        <f t="shared" si="61"/>
        <v>0</v>
      </c>
      <c r="L120" s="40">
        <f t="shared" si="61"/>
        <v>0</v>
      </c>
      <c r="M120" s="40">
        <f t="shared" si="61"/>
        <v>0</v>
      </c>
      <c r="N120" s="40">
        <f t="shared" si="61"/>
        <v>0</v>
      </c>
      <c r="O120" s="40">
        <f t="shared" si="61"/>
        <v>0</v>
      </c>
    </row>
    <row r="121" spans="1:15" ht="157.5">
      <c r="A121" s="58" t="s">
        <v>384</v>
      </c>
      <c r="B121" s="115">
        <v>850</v>
      </c>
      <c r="C121" s="46" t="s">
        <v>552</v>
      </c>
      <c r="D121" s="46" t="s">
        <v>218</v>
      </c>
      <c r="E121" s="85" t="s">
        <v>382</v>
      </c>
      <c r="F121" s="41"/>
      <c r="G121" s="40">
        <f>G122</f>
        <v>10000</v>
      </c>
      <c r="H121" s="40">
        <f t="shared" si="61"/>
        <v>10000</v>
      </c>
      <c r="I121" s="40">
        <f t="shared" si="61"/>
        <v>0</v>
      </c>
      <c r="J121" s="40">
        <f t="shared" si="61"/>
        <v>0</v>
      </c>
      <c r="K121" s="40">
        <f t="shared" si="61"/>
        <v>0</v>
      </c>
      <c r="L121" s="40">
        <f t="shared" si="61"/>
        <v>0</v>
      </c>
      <c r="M121" s="40">
        <f t="shared" si="61"/>
        <v>0</v>
      </c>
      <c r="N121" s="40">
        <f t="shared" si="61"/>
        <v>0</v>
      </c>
      <c r="O121" s="40">
        <f t="shared" si="61"/>
        <v>0</v>
      </c>
    </row>
    <row r="122" spans="1:15" ht="126">
      <c r="A122" s="58" t="s">
        <v>385</v>
      </c>
      <c r="B122" s="115">
        <v>850</v>
      </c>
      <c r="C122" s="46" t="s">
        <v>552</v>
      </c>
      <c r="D122" s="46" t="s">
        <v>218</v>
      </c>
      <c r="E122" s="78" t="s">
        <v>380</v>
      </c>
      <c r="F122" s="41" t="s">
        <v>146</v>
      </c>
      <c r="G122" s="40">
        <f>SUM(H122:I122)</f>
        <v>10000</v>
      </c>
      <c r="H122" s="40">
        <v>10000</v>
      </c>
      <c r="I122" s="40"/>
      <c r="J122" s="40">
        <f>SUM(K122:L122)</f>
        <v>0</v>
      </c>
      <c r="K122" s="40"/>
      <c r="L122" s="40"/>
      <c r="M122" s="40">
        <f>SUM(N122:O122)</f>
        <v>0</v>
      </c>
      <c r="N122" s="40"/>
      <c r="O122" s="40"/>
    </row>
    <row r="123" spans="1:15" s="57" customFormat="1" ht="31.5">
      <c r="A123" s="81" t="s">
        <v>162</v>
      </c>
      <c r="B123" s="184">
        <v>850</v>
      </c>
      <c r="C123" s="82" t="s">
        <v>221</v>
      </c>
      <c r="D123" s="82"/>
      <c r="E123" s="110"/>
      <c r="F123" s="55"/>
      <c r="G123" s="56">
        <f>SUM(G124)</f>
        <v>647.6</v>
      </c>
      <c r="H123" s="56">
        <f aca="true" t="shared" si="62" ref="H123:O123">SUM(H124)</f>
        <v>647.6</v>
      </c>
      <c r="I123" s="56">
        <f t="shared" si="62"/>
        <v>0</v>
      </c>
      <c r="J123" s="56">
        <f t="shared" si="62"/>
        <v>623</v>
      </c>
      <c r="K123" s="56">
        <f t="shared" si="62"/>
        <v>623</v>
      </c>
      <c r="L123" s="56">
        <f t="shared" si="62"/>
        <v>0</v>
      </c>
      <c r="M123" s="56">
        <f t="shared" si="62"/>
        <v>646</v>
      </c>
      <c r="N123" s="56">
        <f t="shared" si="62"/>
        <v>646</v>
      </c>
      <c r="O123" s="56">
        <f t="shared" si="62"/>
        <v>0</v>
      </c>
    </row>
    <row r="124" spans="1:15" s="57" customFormat="1" ht="47.25">
      <c r="A124" s="81" t="s">
        <v>163</v>
      </c>
      <c r="B124" s="184">
        <v>850</v>
      </c>
      <c r="C124" s="82" t="s">
        <v>221</v>
      </c>
      <c r="D124" s="82" t="s">
        <v>552</v>
      </c>
      <c r="E124" s="110"/>
      <c r="F124" s="55"/>
      <c r="G124" s="56">
        <f>SUM(G125+G129)</f>
        <v>647.6</v>
      </c>
      <c r="H124" s="56">
        <f>SUM(H125+H129)</f>
        <v>647.6</v>
      </c>
      <c r="I124" s="56">
        <f>SUM(I125+I129)</f>
        <v>0</v>
      </c>
      <c r="J124" s="56">
        <f aca="true" t="shared" si="63" ref="J124:O124">SUM(J125,)</f>
        <v>623</v>
      </c>
      <c r="K124" s="56">
        <f t="shared" si="63"/>
        <v>623</v>
      </c>
      <c r="L124" s="56">
        <f t="shared" si="63"/>
        <v>0</v>
      </c>
      <c r="M124" s="56">
        <f t="shared" si="63"/>
        <v>646</v>
      </c>
      <c r="N124" s="56">
        <f t="shared" si="63"/>
        <v>646</v>
      </c>
      <c r="O124" s="56">
        <f t="shared" si="63"/>
        <v>0</v>
      </c>
    </row>
    <row r="125" spans="1:15" ht="110.25">
      <c r="A125" s="58" t="s">
        <v>180</v>
      </c>
      <c r="B125" s="52" t="s">
        <v>516</v>
      </c>
      <c r="C125" s="46" t="s">
        <v>221</v>
      </c>
      <c r="D125" s="46" t="s">
        <v>552</v>
      </c>
      <c r="E125" s="59" t="s">
        <v>545</v>
      </c>
      <c r="F125" s="41"/>
      <c r="G125" s="40">
        <f aca="true" t="shared" si="64" ref="G125:O126">G126</f>
        <v>601</v>
      </c>
      <c r="H125" s="40">
        <f t="shared" si="64"/>
        <v>601</v>
      </c>
      <c r="I125" s="40">
        <f t="shared" si="64"/>
        <v>0</v>
      </c>
      <c r="J125" s="40">
        <f t="shared" si="64"/>
        <v>623</v>
      </c>
      <c r="K125" s="40">
        <f t="shared" si="64"/>
        <v>623</v>
      </c>
      <c r="L125" s="40">
        <f t="shared" si="64"/>
        <v>0</v>
      </c>
      <c r="M125" s="40">
        <f t="shared" si="64"/>
        <v>646</v>
      </c>
      <c r="N125" s="40">
        <f t="shared" si="64"/>
        <v>646</v>
      </c>
      <c r="O125" s="40">
        <f t="shared" si="64"/>
        <v>0</v>
      </c>
    </row>
    <row r="126" spans="1:15" ht="204.75">
      <c r="A126" s="43" t="s">
        <v>912</v>
      </c>
      <c r="B126" s="52" t="s">
        <v>516</v>
      </c>
      <c r="C126" s="46" t="s">
        <v>221</v>
      </c>
      <c r="D126" s="46" t="s">
        <v>552</v>
      </c>
      <c r="E126" s="59" t="s">
        <v>781</v>
      </c>
      <c r="F126" s="41"/>
      <c r="G126" s="40">
        <f t="shared" si="64"/>
        <v>601</v>
      </c>
      <c r="H126" s="40">
        <f t="shared" si="64"/>
        <v>601</v>
      </c>
      <c r="I126" s="40">
        <f t="shared" si="64"/>
        <v>0</v>
      </c>
      <c r="J126" s="40">
        <f t="shared" si="64"/>
        <v>623</v>
      </c>
      <c r="K126" s="40">
        <f t="shared" si="64"/>
        <v>623</v>
      </c>
      <c r="L126" s="40">
        <f t="shared" si="64"/>
        <v>0</v>
      </c>
      <c r="M126" s="40">
        <f t="shared" si="64"/>
        <v>646</v>
      </c>
      <c r="N126" s="40">
        <f t="shared" si="64"/>
        <v>646</v>
      </c>
      <c r="O126" s="40">
        <f t="shared" si="64"/>
        <v>0</v>
      </c>
    </row>
    <row r="127" spans="1:15" ht="94.5">
      <c r="A127" s="43" t="s">
        <v>543</v>
      </c>
      <c r="B127" s="52" t="s">
        <v>516</v>
      </c>
      <c r="C127" s="46" t="s">
        <v>221</v>
      </c>
      <c r="D127" s="46" t="s">
        <v>552</v>
      </c>
      <c r="E127" s="59" t="s">
        <v>544</v>
      </c>
      <c r="F127" s="41"/>
      <c r="G127" s="40">
        <f aca="true" t="shared" si="65" ref="G127:O127">SUM(G128:G128)</f>
        <v>601</v>
      </c>
      <c r="H127" s="40">
        <f t="shared" si="65"/>
        <v>601</v>
      </c>
      <c r="I127" s="40">
        <f t="shared" si="65"/>
        <v>0</v>
      </c>
      <c r="J127" s="40">
        <f t="shared" si="65"/>
        <v>623</v>
      </c>
      <c r="K127" s="40">
        <f t="shared" si="65"/>
        <v>623</v>
      </c>
      <c r="L127" s="40">
        <f t="shared" si="65"/>
        <v>0</v>
      </c>
      <c r="M127" s="40">
        <f t="shared" si="65"/>
        <v>646</v>
      </c>
      <c r="N127" s="40">
        <f t="shared" si="65"/>
        <v>646</v>
      </c>
      <c r="O127" s="40">
        <f t="shared" si="65"/>
        <v>0</v>
      </c>
    </row>
    <row r="128" spans="1:15" ht="236.25">
      <c r="A128" s="44" t="s">
        <v>570</v>
      </c>
      <c r="B128" s="52" t="s">
        <v>516</v>
      </c>
      <c r="C128" s="46" t="s">
        <v>221</v>
      </c>
      <c r="D128" s="46" t="s">
        <v>552</v>
      </c>
      <c r="E128" s="45" t="s">
        <v>308</v>
      </c>
      <c r="F128" s="41" t="s">
        <v>518</v>
      </c>
      <c r="G128" s="40">
        <f>SUM(H128:I128)</f>
        <v>601</v>
      </c>
      <c r="H128" s="47">
        <v>601</v>
      </c>
      <c r="I128" s="47"/>
      <c r="J128" s="40">
        <f>SUM(K128:L128)</f>
        <v>623</v>
      </c>
      <c r="K128" s="47">
        <v>623</v>
      </c>
      <c r="L128" s="47"/>
      <c r="M128" s="40">
        <f>SUM(N128:O128)</f>
        <v>646</v>
      </c>
      <c r="N128" s="47">
        <v>646</v>
      </c>
      <c r="O128" s="47"/>
    </row>
    <row r="129" spans="1:15" ht="94.5">
      <c r="A129" s="21" t="s">
        <v>656</v>
      </c>
      <c r="B129" s="52" t="s">
        <v>516</v>
      </c>
      <c r="C129" s="41" t="s">
        <v>221</v>
      </c>
      <c r="D129" s="41" t="s">
        <v>552</v>
      </c>
      <c r="E129" s="59" t="s">
        <v>202</v>
      </c>
      <c r="F129" s="41"/>
      <c r="G129" s="40">
        <f aca="true" t="shared" si="66" ref="G129:I131">G130</f>
        <v>46.6</v>
      </c>
      <c r="H129" s="47">
        <f t="shared" si="66"/>
        <v>46.6</v>
      </c>
      <c r="I129" s="47">
        <f t="shared" si="66"/>
        <v>0</v>
      </c>
      <c r="J129" s="40"/>
      <c r="K129" s="47"/>
      <c r="L129" s="47"/>
      <c r="M129" s="40"/>
      <c r="N129" s="47"/>
      <c r="O129" s="47"/>
    </row>
    <row r="130" spans="1:15" ht="173.25">
      <c r="A130" s="21" t="s">
        <v>396</v>
      </c>
      <c r="B130" s="52" t="s">
        <v>516</v>
      </c>
      <c r="C130" s="41" t="s">
        <v>221</v>
      </c>
      <c r="D130" s="41" t="s">
        <v>552</v>
      </c>
      <c r="E130" s="59" t="s">
        <v>393</v>
      </c>
      <c r="F130" s="41"/>
      <c r="G130" s="40">
        <f t="shared" si="66"/>
        <v>46.6</v>
      </c>
      <c r="H130" s="47">
        <f t="shared" si="66"/>
        <v>46.6</v>
      </c>
      <c r="I130" s="47">
        <f t="shared" si="66"/>
        <v>0</v>
      </c>
      <c r="J130" s="40"/>
      <c r="K130" s="47"/>
      <c r="L130" s="47"/>
      <c r="M130" s="40"/>
      <c r="N130" s="47"/>
      <c r="O130" s="47"/>
    </row>
    <row r="131" spans="1:15" ht="78.75">
      <c r="A131" s="21" t="s">
        <v>397</v>
      </c>
      <c r="B131" s="52" t="s">
        <v>516</v>
      </c>
      <c r="C131" s="41" t="s">
        <v>221</v>
      </c>
      <c r="D131" s="41" t="s">
        <v>552</v>
      </c>
      <c r="E131" s="59" t="s">
        <v>394</v>
      </c>
      <c r="F131" s="41"/>
      <c r="G131" s="40">
        <f t="shared" si="66"/>
        <v>46.6</v>
      </c>
      <c r="H131" s="47">
        <f t="shared" si="66"/>
        <v>46.6</v>
      </c>
      <c r="I131" s="47">
        <f t="shared" si="66"/>
        <v>0</v>
      </c>
      <c r="J131" s="40"/>
      <c r="K131" s="47"/>
      <c r="L131" s="47"/>
      <c r="M131" s="40"/>
      <c r="N131" s="47"/>
      <c r="O131" s="47"/>
    </row>
    <row r="132" spans="1:15" ht="31.5">
      <c r="A132" s="21" t="s">
        <v>398</v>
      </c>
      <c r="B132" s="52" t="s">
        <v>516</v>
      </c>
      <c r="C132" s="41" t="s">
        <v>221</v>
      </c>
      <c r="D132" s="41" t="s">
        <v>552</v>
      </c>
      <c r="E132" s="59" t="s">
        <v>395</v>
      </c>
      <c r="F132" s="41" t="s">
        <v>520</v>
      </c>
      <c r="G132" s="40">
        <f>H132+I132</f>
        <v>46.6</v>
      </c>
      <c r="H132" s="47">
        <v>46.6</v>
      </c>
      <c r="I132" s="47"/>
      <c r="J132" s="40">
        <f>K132+L132</f>
        <v>0</v>
      </c>
      <c r="K132" s="47"/>
      <c r="L132" s="47"/>
      <c r="M132" s="40">
        <f>N132+O132</f>
        <v>0</v>
      </c>
      <c r="N132" s="47"/>
      <c r="O132" s="47"/>
    </row>
    <row r="133" spans="1:15" ht="15.75">
      <c r="A133" s="165" t="s">
        <v>882</v>
      </c>
      <c r="B133" s="68" t="s">
        <v>516</v>
      </c>
      <c r="C133" s="82" t="s">
        <v>578</v>
      </c>
      <c r="D133" s="41"/>
      <c r="E133" s="41"/>
      <c r="F133" s="97"/>
      <c r="G133" s="71">
        <f>SUM(G134,G142,G150,)</f>
        <v>246343</v>
      </c>
      <c r="H133" s="71">
        <f aca="true" t="shared" si="67" ref="H133:O133">SUM(H134,H142,H150,)</f>
        <v>218343</v>
      </c>
      <c r="I133" s="71">
        <f t="shared" si="67"/>
        <v>28000</v>
      </c>
      <c r="J133" s="71">
        <f t="shared" si="67"/>
        <v>26250</v>
      </c>
      <c r="K133" s="71">
        <f t="shared" si="67"/>
        <v>21297.8</v>
      </c>
      <c r="L133" s="71">
        <f t="shared" si="67"/>
        <v>4952.2</v>
      </c>
      <c r="M133" s="71">
        <f t="shared" si="67"/>
        <v>85333</v>
      </c>
      <c r="N133" s="71">
        <f t="shared" si="67"/>
        <v>79381</v>
      </c>
      <c r="O133" s="71">
        <f t="shared" si="67"/>
        <v>5952</v>
      </c>
    </row>
    <row r="134" spans="1:15" s="57" customFormat="1" ht="15.75">
      <c r="A134" s="165" t="s">
        <v>283</v>
      </c>
      <c r="B134" s="68" t="s">
        <v>516</v>
      </c>
      <c r="C134" s="82" t="s">
        <v>578</v>
      </c>
      <c r="D134" s="55" t="s">
        <v>546</v>
      </c>
      <c r="E134" s="55"/>
      <c r="F134" s="70"/>
      <c r="G134" s="71">
        <f>G135</f>
        <v>120275</v>
      </c>
      <c r="H134" s="71">
        <f aca="true" t="shared" si="68" ref="H134:O136">H135</f>
        <v>112847</v>
      </c>
      <c r="I134" s="71">
        <f t="shared" si="68"/>
        <v>7428</v>
      </c>
      <c r="J134" s="71">
        <f t="shared" si="68"/>
        <v>8999</v>
      </c>
      <c r="K134" s="71">
        <f t="shared" si="68"/>
        <v>8549</v>
      </c>
      <c r="L134" s="71">
        <f t="shared" si="68"/>
        <v>450</v>
      </c>
      <c r="M134" s="71">
        <f t="shared" si="68"/>
        <v>0</v>
      </c>
      <c r="N134" s="71">
        <f t="shared" si="68"/>
        <v>0</v>
      </c>
      <c r="O134" s="71">
        <f t="shared" si="68"/>
        <v>0</v>
      </c>
    </row>
    <row r="135" spans="1:15" ht="63">
      <c r="A135" s="21" t="s">
        <v>913</v>
      </c>
      <c r="B135" s="52" t="s">
        <v>516</v>
      </c>
      <c r="C135" s="46" t="s">
        <v>578</v>
      </c>
      <c r="D135" s="41" t="s">
        <v>546</v>
      </c>
      <c r="E135" s="39" t="s">
        <v>7</v>
      </c>
      <c r="F135" s="97"/>
      <c r="G135" s="72">
        <f>G136</f>
        <v>120275</v>
      </c>
      <c r="H135" s="72">
        <f t="shared" si="68"/>
        <v>112847</v>
      </c>
      <c r="I135" s="72">
        <f t="shared" si="68"/>
        <v>7428</v>
      </c>
      <c r="J135" s="72">
        <f t="shared" si="68"/>
        <v>8999</v>
      </c>
      <c r="K135" s="72">
        <f t="shared" si="68"/>
        <v>8549</v>
      </c>
      <c r="L135" s="72">
        <f t="shared" si="68"/>
        <v>450</v>
      </c>
      <c r="M135" s="72">
        <f t="shared" si="68"/>
        <v>0</v>
      </c>
      <c r="N135" s="72">
        <f t="shared" si="68"/>
        <v>0</v>
      </c>
      <c r="O135" s="72">
        <f t="shared" si="68"/>
        <v>0</v>
      </c>
    </row>
    <row r="136" spans="1:15" ht="63">
      <c r="A136" s="21" t="s">
        <v>171</v>
      </c>
      <c r="B136" s="52" t="s">
        <v>516</v>
      </c>
      <c r="C136" s="46" t="s">
        <v>578</v>
      </c>
      <c r="D136" s="41" t="s">
        <v>546</v>
      </c>
      <c r="E136" s="39" t="s">
        <v>800</v>
      </c>
      <c r="F136" s="97"/>
      <c r="G136" s="72">
        <f>G137</f>
        <v>120275</v>
      </c>
      <c r="H136" s="72">
        <f t="shared" si="68"/>
        <v>112847</v>
      </c>
      <c r="I136" s="72">
        <f t="shared" si="68"/>
        <v>7428</v>
      </c>
      <c r="J136" s="72">
        <f t="shared" si="68"/>
        <v>8999</v>
      </c>
      <c r="K136" s="72">
        <f t="shared" si="68"/>
        <v>8549</v>
      </c>
      <c r="L136" s="72">
        <f t="shared" si="68"/>
        <v>450</v>
      </c>
      <c r="M136" s="72">
        <f t="shared" si="68"/>
        <v>0</v>
      </c>
      <c r="N136" s="72">
        <f t="shared" si="68"/>
        <v>0</v>
      </c>
      <c r="O136" s="72">
        <f t="shared" si="68"/>
        <v>0</v>
      </c>
    </row>
    <row r="137" spans="1:15" ht="63">
      <c r="A137" s="21" t="s">
        <v>171</v>
      </c>
      <c r="B137" s="52" t="s">
        <v>516</v>
      </c>
      <c r="C137" s="46" t="s">
        <v>578</v>
      </c>
      <c r="D137" s="41" t="s">
        <v>546</v>
      </c>
      <c r="E137" s="39" t="s">
        <v>172</v>
      </c>
      <c r="F137" s="97"/>
      <c r="G137" s="72">
        <f aca="true" t="shared" si="69" ref="G137:O137">SUM(G138:G141)</f>
        <v>120275</v>
      </c>
      <c r="H137" s="72">
        <f t="shared" si="69"/>
        <v>112847</v>
      </c>
      <c r="I137" s="72">
        <f t="shared" si="69"/>
        <v>7428</v>
      </c>
      <c r="J137" s="72">
        <f t="shared" si="69"/>
        <v>8999</v>
      </c>
      <c r="K137" s="72">
        <f t="shared" si="69"/>
        <v>8549</v>
      </c>
      <c r="L137" s="72">
        <f t="shared" si="69"/>
        <v>450</v>
      </c>
      <c r="M137" s="72">
        <f t="shared" si="69"/>
        <v>0</v>
      </c>
      <c r="N137" s="72">
        <f t="shared" si="69"/>
        <v>0</v>
      </c>
      <c r="O137" s="72">
        <f t="shared" si="69"/>
        <v>0</v>
      </c>
    </row>
    <row r="138" spans="1:15" ht="94.5">
      <c r="A138" s="21" t="s">
        <v>542</v>
      </c>
      <c r="B138" s="52" t="s">
        <v>516</v>
      </c>
      <c r="C138" s="46" t="s">
        <v>578</v>
      </c>
      <c r="D138" s="41" t="s">
        <v>546</v>
      </c>
      <c r="E138" s="41" t="s">
        <v>173</v>
      </c>
      <c r="F138" s="97" t="s">
        <v>520</v>
      </c>
      <c r="G138" s="72">
        <f>SUM(H138:I138)</f>
        <v>6936</v>
      </c>
      <c r="H138" s="72"/>
      <c r="I138" s="72">
        <v>6936</v>
      </c>
      <c r="J138" s="72">
        <f>SUM(K138:L138)</f>
        <v>450</v>
      </c>
      <c r="K138" s="72"/>
      <c r="L138" s="72">
        <v>450</v>
      </c>
      <c r="M138" s="72">
        <f>SUM(N138:O138)</f>
        <v>0</v>
      </c>
      <c r="N138" s="72"/>
      <c r="O138" s="72"/>
    </row>
    <row r="139" spans="1:15" ht="110.25">
      <c r="A139" s="21" t="s">
        <v>721</v>
      </c>
      <c r="B139" s="52" t="s">
        <v>516</v>
      </c>
      <c r="C139" s="46" t="s">
        <v>578</v>
      </c>
      <c r="D139" s="41" t="s">
        <v>546</v>
      </c>
      <c r="E139" s="41" t="s">
        <v>174</v>
      </c>
      <c r="F139" s="97" t="s">
        <v>520</v>
      </c>
      <c r="G139" s="72">
        <f>SUM(H139:I139)</f>
        <v>103507</v>
      </c>
      <c r="H139" s="72">
        <v>103507</v>
      </c>
      <c r="I139" s="72"/>
      <c r="J139" s="72">
        <f>SUM(K139:L139)</f>
        <v>8549</v>
      </c>
      <c r="K139" s="72">
        <v>8549</v>
      </c>
      <c r="L139" s="72"/>
      <c r="M139" s="72">
        <f>SUM(N139:O139)</f>
        <v>0</v>
      </c>
      <c r="N139" s="72"/>
      <c r="O139" s="72"/>
    </row>
    <row r="140" spans="1:15" ht="173.25">
      <c r="A140" s="21" t="s">
        <v>417</v>
      </c>
      <c r="B140" s="52" t="s">
        <v>516</v>
      </c>
      <c r="C140" s="41" t="s">
        <v>578</v>
      </c>
      <c r="D140" s="41" t="s">
        <v>546</v>
      </c>
      <c r="E140" s="41" t="s">
        <v>461</v>
      </c>
      <c r="F140" s="97" t="s">
        <v>520</v>
      </c>
      <c r="G140" s="72">
        <f>SUM(H140:I140)</f>
        <v>492</v>
      </c>
      <c r="H140" s="72"/>
      <c r="I140" s="72">
        <v>492</v>
      </c>
      <c r="J140" s="72">
        <f>SUM(K140:L140)</f>
        <v>0</v>
      </c>
      <c r="K140" s="72"/>
      <c r="L140" s="72"/>
      <c r="M140" s="72">
        <f>SUM(N140:O140)</f>
        <v>0</v>
      </c>
      <c r="N140" s="72"/>
      <c r="O140" s="72"/>
    </row>
    <row r="141" spans="1:15" ht="189">
      <c r="A141" s="21" t="s">
        <v>415</v>
      </c>
      <c r="B141" s="52" t="s">
        <v>516</v>
      </c>
      <c r="C141" s="41" t="s">
        <v>578</v>
      </c>
      <c r="D141" s="41" t="s">
        <v>546</v>
      </c>
      <c r="E141" s="41" t="s">
        <v>416</v>
      </c>
      <c r="F141" s="97" t="s">
        <v>520</v>
      </c>
      <c r="G141" s="72">
        <f>SUM(H141:I141)</f>
        <v>9340</v>
      </c>
      <c r="H141" s="72">
        <v>9340</v>
      </c>
      <c r="I141" s="72"/>
      <c r="J141" s="72">
        <f>SUM(K141:L141)</f>
        <v>0</v>
      </c>
      <c r="K141" s="72"/>
      <c r="L141" s="72"/>
      <c r="M141" s="72">
        <f>SUM(N141:O141)</f>
        <v>0</v>
      </c>
      <c r="N141" s="72"/>
      <c r="O141" s="72"/>
    </row>
    <row r="142" spans="1:15" ht="15.75">
      <c r="A142" s="165" t="s">
        <v>284</v>
      </c>
      <c r="B142" s="68" t="s">
        <v>516</v>
      </c>
      <c r="C142" s="82" t="s">
        <v>578</v>
      </c>
      <c r="D142" s="55" t="s">
        <v>553</v>
      </c>
      <c r="E142" s="55"/>
      <c r="F142" s="70"/>
      <c r="G142" s="71">
        <f>G143</f>
        <v>124395</v>
      </c>
      <c r="H142" s="71">
        <f aca="true" t="shared" si="70" ref="H142:O144">H143</f>
        <v>105496</v>
      </c>
      <c r="I142" s="71">
        <f t="shared" si="70"/>
        <v>18899</v>
      </c>
      <c r="J142" s="71">
        <f>J143</f>
        <v>15545</v>
      </c>
      <c r="K142" s="71">
        <f t="shared" si="70"/>
        <v>12748.8</v>
      </c>
      <c r="L142" s="71">
        <f t="shared" si="70"/>
        <v>2796.2</v>
      </c>
      <c r="M142" s="71">
        <f>M143</f>
        <v>83559</v>
      </c>
      <c r="N142" s="71">
        <f t="shared" si="70"/>
        <v>79381</v>
      </c>
      <c r="O142" s="71">
        <f t="shared" si="70"/>
        <v>4178</v>
      </c>
    </row>
    <row r="143" spans="1:15" ht="63">
      <c r="A143" s="21" t="s">
        <v>913</v>
      </c>
      <c r="B143" s="52" t="s">
        <v>516</v>
      </c>
      <c r="C143" s="46" t="s">
        <v>578</v>
      </c>
      <c r="D143" s="41" t="s">
        <v>553</v>
      </c>
      <c r="E143" s="39" t="s">
        <v>7</v>
      </c>
      <c r="F143" s="97"/>
      <c r="G143" s="72">
        <f>G144</f>
        <v>124395</v>
      </c>
      <c r="H143" s="72">
        <f t="shared" si="70"/>
        <v>105496</v>
      </c>
      <c r="I143" s="72">
        <f t="shared" si="70"/>
        <v>18899</v>
      </c>
      <c r="J143" s="72">
        <f>J144</f>
        <v>15545</v>
      </c>
      <c r="K143" s="72">
        <f t="shared" si="70"/>
        <v>12748.8</v>
      </c>
      <c r="L143" s="72">
        <f t="shared" si="70"/>
        <v>2796.2</v>
      </c>
      <c r="M143" s="72">
        <f>M144</f>
        <v>83559</v>
      </c>
      <c r="N143" s="72">
        <f t="shared" si="70"/>
        <v>79381</v>
      </c>
      <c r="O143" s="72">
        <f t="shared" si="70"/>
        <v>4178</v>
      </c>
    </row>
    <row r="144" spans="1:15" ht="110.25">
      <c r="A144" s="21" t="s">
        <v>914</v>
      </c>
      <c r="B144" s="52" t="s">
        <v>516</v>
      </c>
      <c r="C144" s="46" t="s">
        <v>578</v>
      </c>
      <c r="D144" s="41" t="s">
        <v>553</v>
      </c>
      <c r="E144" s="39" t="s">
        <v>8</v>
      </c>
      <c r="F144" s="97"/>
      <c r="G144" s="72">
        <f>G145</f>
        <v>124395</v>
      </c>
      <c r="H144" s="72">
        <f t="shared" si="70"/>
        <v>105496</v>
      </c>
      <c r="I144" s="72">
        <f t="shared" si="70"/>
        <v>18899</v>
      </c>
      <c r="J144" s="72">
        <f>J145</f>
        <v>15545</v>
      </c>
      <c r="K144" s="72">
        <f t="shared" si="70"/>
        <v>12748.8</v>
      </c>
      <c r="L144" s="72">
        <f t="shared" si="70"/>
        <v>2796.2</v>
      </c>
      <c r="M144" s="72">
        <f>M145</f>
        <v>83559</v>
      </c>
      <c r="N144" s="72">
        <f t="shared" si="70"/>
        <v>79381</v>
      </c>
      <c r="O144" s="72">
        <f t="shared" si="70"/>
        <v>4178</v>
      </c>
    </row>
    <row r="145" spans="1:15" ht="63">
      <c r="A145" s="21" t="s">
        <v>9</v>
      </c>
      <c r="B145" s="52" t="s">
        <v>516</v>
      </c>
      <c r="C145" s="46" t="s">
        <v>578</v>
      </c>
      <c r="D145" s="41" t="s">
        <v>553</v>
      </c>
      <c r="E145" s="39" t="s">
        <v>10</v>
      </c>
      <c r="F145" s="97"/>
      <c r="G145" s="72">
        <f aca="true" t="shared" si="71" ref="G145:O145">SUM(G146+G147+G148+G149)</f>
        <v>124395</v>
      </c>
      <c r="H145" s="72">
        <f t="shared" si="71"/>
        <v>105496</v>
      </c>
      <c r="I145" s="72">
        <f t="shared" si="71"/>
        <v>18899</v>
      </c>
      <c r="J145" s="72">
        <f t="shared" si="71"/>
        <v>15545</v>
      </c>
      <c r="K145" s="72">
        <f t="shared" si="71"/>
        <v>12748.8</v>
      </c>
      <c r="L145" s="72">
        <f t="shared" si="71"/>
        <v>2796.2</v>
      </c>
      <c r="M145" s="72">
        <f t="shared" si="71"/>
        <v>83559</v>
      </c>
      <c r="N145" s="72">
        <f t="shared" si="71"/>
        <v>79381</v>
      </c>
      <c r="O145" s="72">
        <f t="shared" si="71"/>
        <v>4178</v>
      </c>
    </row>
    <row r="146" spans="1:15" ht="94.5">
      <c r="A146" s="21" t="s">
        <v>542</v>
      </c>
      <c r="B146" s="52" t="s">
        <v>516</v>
      </c>
      <c r="C146" s="46" t="s">
        <v>578</v>
      </c>
      <c r="D146" s="41" t="s">
        <v>553</v>
      </c>
      <c r="E146" s="41" t="s">
        <v>142</v>
      </c>
      <c r="F146" s="97" t="s">
        <v>520</v>
      </c>
      <c r="G146" s="72">
        <f>SUM(H146:I146)</f>
        <v>17304</v>
      </c>
      <c r="H146" s="72"/>
      <c r="I146" s="72">
        <v>17304</v>
      </c>
      <c r="J146" s="72">
        <f>SUM(K146:L146)</f>
        <v>2796.2</v>
      </c>
      <c r="K146" s="72"/>
      <c r="L146" s="72">
        <v>2796.2</v>
      </c>
      <c r="M146" s="72">
        <f>SUM(N146:O146)</f>
        <v>4178</v>
      </c>
      <c r="N146" s="72"/>
      <c r="O146" s="72">
        <v>4178</v>
      </c>
    </row>
    <row r="147" spans="1:15" ht="110.25">
      <c r="A147" s="21" t="s">
        <v>721</v>
      </c>
      <c r="B147" s="52" t="s">
        <v>516</v>
      </c>
      <c r="C147" s="46" t="s">
        <v>578</v>
      </c>
      <c r="D147" s="41" t="s">
        <v>553</v>
      </c>
      <c r="E147" s="41" t="s">
        <v>716</v>
      </c>
      <c r="F147" s="97" t="s">
        <v>520</v>
      </c>
      <c r="G147" s="72">
        <f>SUM(H147:I147)</f>
        <v>75200</v>
      </c>
      <c r="H147" s="72">
        <v>75200</v>
      </c>
      <c r="I147" s="72"/>
      <c r="J147" s="72">
        <f>SUM(K147:L147)</f>
        <v>12748.8</v>
      </c>
      <c r="K147" s="72">
        <v>12748.8</v>
      </c>
      <c r="L147" s="72"/>
      <c r="M147" s="72">
        <f>SUM(N147:O147)</f>
        <v>79381</v>
      </c>
      <c r="N147" s="72">
        <v>79381</v>
      </c>
      <c r="O147" s="72"/>
    </row>
    <row r="148" spans="1:15" ht="173.25">
      <c r="A148" s="21" t="s">
        <v>417</v>
      </c>
      <c r="B148" s="52" t="s">
        <v>516</v>
      </c>
      <c r="C148" s="41" t="s">
        <v>578</v>
      </c>
      <c r="D148" s="41" t="s">
        <v>553</v>
      </c>
      <c r="E148" s="41" t="s">
        <v>462</v>
      </c>
      <c r="F148" s="97" t="s">
        <v>520</v>
      </c>
      <c r="G148" s="72">
        <f>SUM(H148:I148)</f>
        <v>1595</v>
      </c>
      <c r="H148" s="72"/>
      <c r="I148" s="72">
        <v>1595</v>
      </c>
      <c r="J148" s="72"/>
      <c r="K148" s="72"/>
      <c r="L148" s="72"/>
      <c r="M148" s="72"/>
      <c r="N148" s="72"/>
      <c r="O148" s="72"/>
    </row>
    <row r="149" spans="1:15" ht="189">
      <c r="A149" s="21" t="s">
        <v>415</v>
      </c>
      <c r="B149" s="52" t="s">
        <v>516</v>
      </c>
      <c r="C149" s="41" t="s">
        <v>578</v>
      </c>
      <c r="D149" s="41" t="s">
        <v>553</v>
      </c>
      <c r="E149" s="41" t="s">
        <v>414</v>
      </c>
      <c r="F149" s="97" t="s">
        <v>520</v>
      </c>
      <c r="G149" s="72">
        <f>H149+I149</f>
        <v>30296</v>
      </c>
      <c r="H149" s="72">
        <v>30296</v>
      </c>
      <c r="I149" s="72"/>
      <c r="J149" s="72">
        <f>K149+L149</f>
        <v>0</v>
      </c>
      <c r="K149" s="72"/>
      <c r="L149" s="72"/>
      <c r="M149" s="72">
        <f>N149+O149</f>
        <v>0</v>
      </c>
      <c r="N149" s="72"/>
      <c r="O149" s="72"/>
    </row>
    <row r="150" spans="1:15" ht="15.75">
      <c r="A150" s="165" t="s">
        <v>511</v>
      </c>
      <c r="B150" s="68" t="s">
        <v>516</v>
      </c>
      <c r="C150" s="82" t="s">
        <v>578</v>
      </c>
      <c r="D150" s="82" t="s">
        <v>578</v>
      </c>
      <c r="E150" s="41"/>
      <c r="F150" s="97"/>
      <c r="G150" s="71">
        <f aca="true" t="shared" si="72" ref="G150:O150">G151</f>
        <v>1673</v>
      </c>
      <c r="H150" s="71">
        <f t="shared" si="72"/>
        <v>0</v>
      </c>
      <c r="I150" s="71">
        <f t="shared" si="72"/>
        <v>1673</v>
      </c>
      <c r="J150" s="71">
        <f t="shared" si="72"/>
        <v>1706</v>
      </c>
      <c r="K150" s="71">
        <f t="shared" si="72"/>
        <v>0</v>
      </c>
      <c r="L150" s="71">
        <f t="shared" si="72"/>
        <v>1706</v>
      </c>
      <c r="M150" s="71">
        <f t="shared" si="72"/>
        <v>1774</v>
      </c>
      <c r="N150" s="71">
        <f t="shared" si="72"/>
        <v>0</v>
      </c>
      <c r="O150" s="71">
        <f t="shared" si="72"/>
        <v>1774</v>
      </c>
    </row>
    <row r="151" spans="1:15" ht="94.5">
      <c r="A151" s="58" t="s">
        <v>915</v>
      </c>
      <c r="B151" s="52" t="s">
        <v>516</v>
      </c>
      <c r="C151" s="46" t="s">
        <v>578</v>
      </c>
      <c r="D151" s="46" t="s">
        <v>578</v>
      </c>
      <c r="E151" s="39" t="s">
        <v>902</v>
      </c>
      <c r="F151" s="97"/>
      <c r="G151" s="72">
        <f>SUM(G152,G156)</f>
        <v>1673</v>
      </c>
      <c r="H151" s="72">
        <f aca="true" t="shared" si="73" ref="H151:O151">SUM(H152,H156)</f>
        <v>0</v>
      </c>
      <c r="I151" s="72">
        <f t="shared" si="73"/>
        <v>1673</v>
      </c>
      <c r="J151" s="72">
        <f t="shared" si="73"/>
        <v>1706</v>
      </c>
      <c r="K151" s="72">
        <f t="shared" si="73"/>
        <v>0</v>
      </c>
      <c r="L151" s="72">
        <f t="shared" si="73"/>
        <v>1706</v>
      </c>
      <c r="M151" s="72">
        <f t="shared" si="73"/>
        <v>1774</v>
      </c>
      <c r="N151" s="72">
        <f t="shared" si="73"/>
        <v>0</v>
      </c>
      <c r="O151" s="72">
        <f t="shared" si="73"/>
        <v>1774</v>
      </c>
    </row>
    <row r="152" spans="1:15" ht="141.75">
      <c r="A152" s="58" t="s">
        <v>916</v>
      </c>
      <c r="B152" s="52" t="s">
        <v>516</v>
      </c>
      <c r="C152" s="46" t="s">
        <v>578</v>
      </c>
      <c r="D152" s="46" t="s">
        <v>578</v>
      </c>
      <c r="E152" s="39" t="s">
        <v>567</v>
      </c>
      <c r="F152" s="41"/>
      <c r="G152" s="40">
        <f>SUM(G153,)</f>
        <v>1635</v>
      </c>
      <c r="H152" s="40">
        <f aca="true" t="shared" si="74" ref="H152:O152">SUM(H153,)</f>
        <v>0</v>
      </c>
      <c r="I152" s="40">
        <f t="shared" si="74"/>
        <v>1635</v>
      </c>
      <c r="J152" s="40">
        <f t="shared" si="74"/>
        <v>1706</v>
      </c>
      <c r="K152" s="40">
        <f t="shared" si="74"/>
        <v>0</v>
      </c>
      <c r="L152" s="40">
        <f t="shared" si="74"/>
        <v>1706</v>
      </c>
      <c r="M152" s="40">
        <f t="shared" si="74"/>
        <v>1774</v>
      </c>
      <c r="N152" s="40">
        <f t="shared" si="74"/>
        <v>0</v>
      </c>
      <c r="O152" s="40">
        <f t="shared" si="74"/>
        <v>1774</v>
      </c>
    </row>
    <row r="153" spans="1:15" ht="78.75">
      <c r="A153" s="58" t="s">
        <v>569</v>
      </c>
      <c r="B153" s="52" t="s">
        <v>516</v>
      </c>
      <c r="C153" s="46" t="s">
        <v>578</v>
      </c>
      <c r="D153" s="46" t="s">
        <v>578</v>
      </c>
      <c r="E153" s="39" t="s">
        <v>568</v>
      </c>
      <c r="F153" s="41"/>
      <c r="G153" s="40">
        <f aca="true" t="shared" si="75" ref="G153:O153">SUM(G154:G155)</f>
        <v>1635</v>
      </c>
      <c r="H153" s="40">
        <f t="shared" si="75"/>
        <v>0</v>
      </c>
      <c r="I153" s="40">
        <f t="shared" si="75"/>
        <v>1635</v>
      </c>
      <c r="J153" s="40">
        <f t="shared" si="75"/>
        <v>1706</v>
      </c>
      <c r="K153" s="40">
        <f t="shared" si="75"/>
        <v>0</v>
      </c>
      <c r="L153" s="40">
        <f t="shared" si="75"/>
        <v>1706</v>
      </c>
      <c r="M153" s="40">
        <f t="shared" si="75"/>
        <v>1774</v>
      </c>
      <c r="N153" s="40">
        <f t="shared" si="75"/>
        <v>0</v>
      </c>
      <c r="O153" s="40">
        <f t="shared" si="75"/>
        <v>1774</v>
      </c>
    </row>
    <row r="154" spans="1:15" ht="252">
      <c r="A154" s="58" t="s">
        <v>593</v>
      </c>
      <c r="B154" s="52" t="s">
        <v>516</v>
      </c>
      <c r="C154" s="46" t="s">
        <v>578</v>
      </c>
      <c r="D154" s="46" t="s">
        <v>578</v>
      </c>
      <c r="E154" s="41" t="s">
        <v>143</v>
      </c>
      <c r="F154" s="41" t="s">
        <v>518</v>
      </c>
      <c r="G154" s="40">
        <f>SUM(H154:I154)</f>
        <v>1617</v>
      </c>
      <c r="H154" s="40"/>
      <c r="I154" s="40">
        <v>1617</v>
      </c>
      <c r="J154" s="40">
        <f>SUM(K154:L154)</f>
        <v>1697</v>
      </c>
      <c r="K154" s="40"/>
      <c r="L154" s="40">
        <v>1697</v>
      </c>
      <c r="M154" s="40">
        <f>SUM(N154:O154)</f>
        <v>1765</v>
      </c>
      <c r="N154" s="40"/>
      <c r="O154" s="40">
        <v>1765</v>
      </c>
    </row>
    <row r="155" spans="1:15" ht="126">
      <c r="A155" s="58" t="s">
        <v>164</v>
      </c>
      <c r="B155" s="52" t="s">
        <v>516</v>
      </c>
      <c r="C155" s="46" t="s">
        <v>578</v>
      </c>
      <c r="D155" s="46" t="s">
        <v>578</v>
      </c>
      <c r="E155" s="41" t="s">
        <v>143</v>
      </c>
      <c r="F155" s="41" t="s">
        <v>520</v>
      </c>
      <c r="G155" s="40">
        <f>SUM(H155:I155)</f>
        <v>18</v>
      </c>
      <c r="H155" s="40"/>
      <c r="I155" s="40">
        <v>18</v>
      </c>
      <c r="J155" s="40">
        <f>SUM(K155:L155)</f>
        <v>9</v>
      </c>
      <c r="K155" s="40"/>
      <c r="L155" s="40">
        <v>9</v>
      </c>
      <c r="M155" s="40">
        <f>SUM(N155:O155)</f>
        <v>9</v>
      </c>
      <c r="N155" s="40"/>
      <c r="O155" s="40">
        <v>9</v>
      </c>
    </row>
    <row r="156" spans="1:15" ht="157.5">
      <c r="A156" s="58" t="s">
        <v>626</v>
      </c>
      <c r="B156" s="52" t="s">
        <v>516</v>
      </c>
      <c r="C156" s="46" t="s">
        <v>578</v>
      </c>
      <c r="D156" s="46" t="s">
        <v>578</v>
      </c>
      <c r="E156" s="39" t="s">
        <v>627</v>
      </c>
      <c r="F156" s="41"/>
      <c r="G156" s="40">
        <f>G157</f>
        <v>38</v>
      </c>
      <c r="H156" s="40">
        <f aca="true" t="shared" si="76" ref="H156:O156">H157</f>
        <v>0</v>
      </c>
      <c r="I156" s="40">
        <f t="shared" si="76"/>
        <v>38</v>
      </c>
      <c r="J156" s="40">
        <f t="shared" si="76"/>
        <v>0</v>
      </c>
      <c r="K156" s="40">
        <f t="shared" si="76"/>
        <v>0</v>
      </c>
      <c r="L156" s="40">
        <f t="shared" si="76"/>
        <v>0</v>
      </c>
      <c r="M156" s="40">
        <f t="shared" si="76"/>
        <v>0</v>
      </c>
      <c r="N156" s="40">
        <f t="shared" si="76"/>
        <v>0</v>
      </c>
      <c r="O156" s="40">
        <f t="shared" si="76"/>
        <v>0</v>
      </c>
    </row>
    <row r="157" spans="1:15" ht="47.25">
      <c r="A157" s="58" t="s">
        <v>628</v>
      </c>
      <c r="B157" s="52" t="s">
        <v>516</v>
      </c>
      <c r="C157" s="46" t="s">
        <v>578</v>
      </c>
      <c r="D157" s="46" t="s">
        <v>578</v>
      </c>
      <c r="E157" s="39" t="s">
        <v>629</v>
      </c>
      <c r="F157" s="41"/>
      <c r="G157" s="40">
        <f aca="true" t="shared" si="77" ref="G157:O157">SUM(G158:G158)</f>
        <v>38</v>
      </c>
      <c r="H157" s="40">
        <f t="shared" si="77"/>
        <v>0</v>
      </c>
      <c r="I157" s="40">
        <f t="shared" si="77"/>
        <v>38</v>
      </c>
      <c r="J157" s="40">
        <f t="shared" si="77"/>
        <v>0</v>
      </c>
      <c r="K157" s="40">
        <f t="shared" si="77"/>
        <v>0</v>
      </c>
      <c r="L157" s="40">
        <f t="shared" si="77"/>
        <v>0</v>
      </c>
      <c r="M157" s="40">
        <f t="shared" si="77"/>
        <v>0</v>
      </c>
      <c r="N157" s="40">
        <f t="shared" si="77"/>
        <v>0</v>
      </c>
      <c r="O157" s="40">
        <f t="shared" si="77"/>
        <v>0</v>
      </c>
    </row>
    <row r="158" spans="1:15" ht="63">
      <c r="A158" s="80" t="s">
        <v>631</v>
      </c>
      <c r="B158" s="52" t="s">
        <v>516</v>
      </c>
      <c r="C158" s="46" t="s">
        <v>578</v>
      </c>
      <c r="D158" s="46" t="s">
        <v>578</v>
      </c>
      <c r="E158" s="41" t="s">
        <v>630</v>
      </c>
      <c r="F158" s="41" t="s">
        <v>520</v>
      </c>
      <c r="G158" s="40">
        <f>SUM(H158:I158)</f>
        <v>38</v>
      </c>
      <c r="H158" s="47"/>
      <c r="I158" s="47">
        <v>38</v>
      </c>
      <c r="J158" s="40">
        <f>SUM(K158:L158)</f>
        <v>0</v>
      </c>
      <c r="K158" s="47"/>
      <c r="L158" s="47"/>
      <c r="M158" s="40">
        <f>SUM(N158:O158)</f>
        <v>0</v>
      </c>
      <c r="N158" s="48"/>
      <c r="O158" s="47"/>
    </row>
    <row r="159" spans="1:15" s="57" customFormat="1" ht="15.75">
      <c r="A159" s="106" t="s">
        <v>288</v>
      </c>
      <c r="B159" s="68" t="s">
        <v>516</v>
      </c>
      <c r="C159" s="55" t="s">
        <v>220</v>
      </c>
      <c r="D159" s="55"/>
      <c r="E159" s="75"/>
      <c r="F159" s="55"/>
      <c r="G159" s="56">
        <f aca="true" t="shared" si="78" ref="G159:O159">SUM(G160,G166)</f>
        <v>49823</v>
      </c>
      <c r="H159" s="56">
        <f t="shared" si="78"/>
        <v>43169.6</v>
      </c>
      <c r="I159" s="56">
        <f t="shared" si="78"/>
        <v>6653.4</v>
      </c>
      <c r="J159" s="56">
        <f t="shared" si="78"/>
        <v>40000</v>
      </c>
      <c r="K159" s="56">
        <f t="shared" si="78"/>
        <v>38000</v>
      </c>
      <c r="L159" s="56">
        <f t="shared" si="78"/>
        <v>2000</v>
      </c>
      <c r="M159" s="56">
        <f t="shared" si="78"/>
        <v>586.5</v>
      </c>
      <c r="N159" s="56">
        <f t="shared" si="78"/>
        <v>586.5</v>
      </c>
      <c r="O159" s="56">
        <f t="shared" si="78"/>
        <v>0</v>
      </c>
    </row>
    <row r="160" spans="1:15" s="57" customFormat="1" ht="15.75">
      <c r="A160" s="165" t="s">
        <v>289</v>
      </c>
      <c r="B160" s="68" t="s">
        <v>516</v>
      </c>
      <c r="C160" s="55" t="s">
        <v>220</v>
      </c>
      <c r="D160" s="55" t="s">
        <v>546</v>
      </c>
      <c r="E160" s="82"/>
      <c r="F160" s="55"/>
      <c r="G160" s="56">
        <f>G161</f>
        <v>43063</v>
      </c>
      <c r="H160" s="56">
        <f aca="true" t="shared" si="79" ref="H160:O161">H161</f>
        <v>39914</v>
      </c>
      <c r="I160" s="56">
        <f t="shared" si="79"/>
        <v>3149</v>
      </c>
      <c r="J160" s="56">
        <f t="shared" si="79"/>
        <v>40000</v>
      </c>
      <c r="K160" s="56">
        <f t="shared" si="79"/>
        <v>38000</v>
      </c>
      <c r="L160" s="56">
        <f t="shared" si="79"/>
        <v>2000</v>
      </c>
      <c r="M160" s="56">
        <f t="shared" si="79"/>
        <v>0</v>
      </c>
      <c r="N160" s="56">
        <f t="shared" si="79"/>
        <v>0</v>
      </c>
      <c r="O160" s="56">
        <f t="shared" si="79"/>
        <v>0</v>
      </c>
    </row>
    <row r="161" spans="1:15" ht="78.75">
      <c r="A161" s="58" t="s">
        <v>917</v>
      </c>
      <c r="B161" s="52" t="s">
        <v>516</v>
      </c>
      <c r="C161" s="41" t="s">
        <v>220</v>
      </c>
      <c r="D161" s="41" t="s">
        <v>546</v>
      </c>
      <c r="E161" s="39" t="s">
        <v>722</v>
      </c>
      <c r="F161" s="41"/>
      <c r="G161" s="40">
        <f>G162</f>
        <v>43063</v>
      </c>
      <c r="H161" s="40">
        <f t="shared" si="79"/>
        <v>39914</v>
      </c>
      <c r="I161" s="40">
        <f t="shared" si="79"/>
        <v>3149</v>
      </c>
      <c r="J161" s="40">
        <f t="shared" si="79"/>
        <v>40000</v>
      </c>
      <c r="K161" s="40">
        <f t="shared" si="79"/>
        <v>38000</v>
      </c>
      <c r="L161" s="40">
        <f t="shared" si="79"/>
        <v>2000</v>
      </c>
      <c r="M161" s="40">
        <f t="shared" si="79"/>
        <v>0</v>
      </c>
      <c r="N161" s="40">
        <f t="shared" si="79"/>
        <v>0</v>
      </c>
      <c r="O161" s="40">
        <f t="shared" si="79"/>
        <v>0</v>
      </c>
    </row>
    <row r="162" spans="1:15" ht="141.75">
      <c r="A162" s="58" t="s">
        <v>918</v>
      </c>
      <c r="B162" s="52" t="s">
        <v>516</v>
      </c>
      <c r="C162" s="41" t="s">
        <v>220</v>
      </c>
      <c r="D162" s="41" t="s">
        <v>546</v>
      </c>
      <c r="E162" s="39" t="s">
        <v>17</v>
      </c>
      <c r="F162" s="41"/>
      <c r="G162" s="40">
        <f>SUM(G163,)</f>
        <v>43063</v>
      </c>
      <c r="H162" s="40">
        <f aca="true" t="shared" si="80" ref="H162:O162">SUM(H163,)</f>
        <v>39914</v>
      </c>
      <c r="I162" s="40">
        <f t="shared" si="80"/>
        <v>3149</v>
      </c>
      <c r="J162" s="40">
        <f t="shared" si="80"/>
        <v>40000</v>
      </c>
      <c r="K162" s="40">
        <f t="shared" si="80"/>
        <v>38000</v>
      </c>
      <c r="L162" s="40">
        <f t="shared" si="80"/>
        <v>2000</v>
      </c>
      <c r="M162" s="40">
        <f t="shared" si="80"/>
        <v>0</v>
      </c>
      <c r="N162" s="40">
        <f t="shared" si="80"/>
        <v>0</v>
      </c>
      <c r="O162" s="40">
        <f t="shared" si="80"/>
        <v>0</v>
      </c>
    </row>
    <row r="163" spans="1:15" ht="47.25">
      <c r="A163" s="58" t="s">
        <v>540</v>
      </c>
      <c r="B163" s="52" t="s">
        <v>516</v>
      </c>
      <c r="C163" s="41" t="s">
        <v>220</v>
      </c>
      <c r="D163" s="41" t="s">
        <v>546</v>
      </c>
      <c r="E163" s="39" t="s">
        <v>18</v>
      </c>
      <c r="F163" s="41"/>
      <c r="G163" s="40">
        <f>SUM(G164:G165)</f>
        <v>43063</v>
      </c>
      <c r="H163" s="40">
        <f aca="true" t="shared" si="81" ref="H163:O163">SUM(H164:H165)</f>
        <v>39914</v>
      </c>
      <c r="I163" s="40">
        <f t="shared" si="81"/>
        <v>3149</v>
      </c>
      <c r="J163" s="40">
        <f t="shared" si="81"/>
        <v>40000</v>
      </c>
      <c r="K163" s="40">
        <f t="shared" si="81"/>
        <v>38000</v>
      </c>
      <c r="L163" s="40">
        <f t="shared" si="81"/>
        <v>2000</v>
      </c>
      <c r="M163" s="40">
        <f t="shared" si="81"/>
        <v>0</v>
      </c>
      <c r="N163" s="40">
        <f t="shared" si="81"/>
        <v>0</v>
      </c>
      <c r="O163" s="40">
        <f t="shared" si="81"/>
        <v>0</v>
      </c>
    </row>
    <row r="164" spans="1:15" ht="94.5">
      <c r="A164" s="58" t="s">
        <v>542</v>
      </c>
      <c r="B164" s="52" t="s">
        <v>516</v>
      </c>
      <c r="C164" s="41" t="s">
        <v>220</v>
      </c>
      <c r="D164" s="41" t="s">
        <v>546</v>
      </c>
      <c r="E164" s="46" t="s">
        <v>175</v>
      </c>
      <c r="F164" s="41" t="s">
        <v>520</v>
      </c>
      <c r="G164" s="40">
        <f>SUM(H164:I164)</f>
        <v>3149</v>
      </c>
      <c r="H164" s="40"/>
      <c r="I164" s="40">
        <v>3149</v>
      </c>
      <c r="J164" s="40">
        <f>SUM(K164:L164)</f>
        <v>2000</v>
      </c>
      <c r="K164" s="40"/>
      <c r="L164" s="40">
        <v>2000</v>
      </c>
      <c r="M164" s="40">
        <f>SUM(N164:O164)</f>
        <v>0</v>
      </c>
      <c r="N164" s="40"/>
      <c r="O164" s="40"/>
    </row>
    <row r="165" spans="1:15" ht="141.75">
      <c r="A165" s="58" t="s">
        <v>354</v>
      </c>
      <c r="B165" s="52" t="s">
        <v>516</v>
      </c>
      <c r="C165" s="41" t="s">
        <v>220</v>
      </c>
      <c r="D165" s="41" t="s">
        <v>546</v>
      </c>
      <c r="E165" s="46" t="s">
        <v>355</v>
      </c>
      <c r="F165" s="41" t="s">
        <v>520</v>
      </c>
      <c r="G165" s="40">
        <f>SUM(H165:I165)</f>
        <v>39914</v>
      </c>
      <c r="H165" s="40">
        <v>39914</v>
      </c>
      <c r="I165" s="40"/>
      <c r="J165" s="40">
        <f>SUM(K165:L165)</f>
        <v>38000</v>
      </c>
      <c r="K165" s="40">
        <v>38000</v>
      </c>
      <c r="L165" s="40"/>
      <c r="M165" s="40">
        <f>SUM(N165:O165)</f>
        <v>0</v>
      </c>
      <c r="N165" s="40"/>
      <c r="O165" s="40"/>
    </row>
    <row r="166" spans="1:15" s="57" customFormat="1" ht="47.25">
      <c r="A166" s="165" t="s">
        <v>290</v>
      </c>
      <c r="B166" s="68" t="s">
        <v>516</v>
      </c>
      <c r="C166" s="55" t="s">
        <v>220</v>
      </c>
      <c r="D166" s="55" t="s">
        <v>547</v>
      </c>
      <c r="E166" s="82"/>
      <c r="F166" s="55"/>
      <c r="G166" s="56">
        <f>G167</f>
        <v>6760</v>
      </c>
      <c r="H166" s="56">
        <f aca="true" t="shared" si="82" ref="H166:O168">H167</f>
        <v>3255.6</v>
      </c>
      <c r="I166" s="56">
        <f t="shared" si="82"/>
        <v>3504.4</v>
      </c>
      <c r="J166" s="56">
        <f t="shared" si="82"/>
        <v>0</v>
      </c>
      <c r="K166" s="56">
        <f t="shared" si="82"/>
        <v>0</v>
      </c>
      <c r="L166" s="56">
        <f t="shared" si="82"/>
        <v>0</v>
      </c>
      <c r="M166" s="56">
        <f t="shared" si="82"/>
        <v>586.5</v>
      </c>
      <c r="N166" s="56">
        <f t="shared" si="82"/>
        <v>586.5</v>
      </c>
      <c r="O166" s="56">
        <f t="shared" si="82"/>
        <v>0</v>
      </c>
    </row>
    <row r="167" spans="1:15" ht="78.75">
      <c r="A167" s="58" t="s">
        <v>917</v>
      </c>
      <c r="B167" s="52" t="s">
        <v>516</v>
      </c>
      <c r="C167" s="41" t="s">
        <v>220</v>
      </c>
      <c r="D167" s="41" t="s">
        <v>547</v>
      </c>
      <c r="E167" s="39" t="s">
        <v>20</v>
      </c>
      <c r="F167" s="41"/>
      <c r="G167" s="40">
        <f>G168</f>
        <v>6760</v>
      </c>
      <c r="H167" s="40">
        <f t="shared" si="82"/>
        <v>3255.6</v>
      </c>
      <c r="I167" s="40">
        <f t="shared" si="82"/>
        <v>3504.4</v>
      </c>
      <c r="J167" s="40">
        <f t="shared" si="82"/>
        <v>0</v>
      </c>
      <c r="K167" s="40">
        <f t="shared" si="82"/>
        <v>0</v>
      </c>
      <c r="L167" s="40">
        <f t="shared" si="82"/>
        <v>0</v>
      </c>
      <c r="M167" s="40">
        <f t="shared" si="82"/>
        <v>586.5</v>
      </c>
      <c r="N167" s="40">
        <f t="shared" si="82"/>
        <v>586.5</v>
      </c>
      <c r="O167" s="40">
        <f t="shared" si="82"/>
        <v>0</v>
      </c>
    </row>
    <row r="168" spans="1:15" ht="189">
      <c r="A168" s="58" t="s">
        <v>345</v>
      </c>
      <c r="B168" s="52" t="s">
        <v>516</v>
      </c>
      <c r="C168" s="41" t="s">
        <v>220</v>
      </c>
      <c r="D168" s="41" t="s">
        <v>547</v>
      </c>
      <c r="E168" s="39" t="s">
        <v>19</v>
      </c>
      <c r="F168" s="41"/>
      <c r="G168" s="40">
        <f>G169</f>
        <v>6760</v>
      </c>
      <c r="H168" s="40">
        <f t="shared" si="82"/>
        <v>3255.6</v>
      </c>
      <c r="I168" s="40">
        <f t="shared" si="82"/>
        <v>3504.4</v>
      </c>
      <c r="J168" s="40">
        <f t="shared" si="82"/>
        <v>0</v>
      </c>
      <c r="K168" s="40">
        <f t="shared" si="82"/>
        <v>0</v>
      </c>
      <c r="L168" s="40">
        <f t="shared" si="82"/>
        <v>0</v>
      </c>
      <c r="M168" s="40">
        <f t="shared" si="82"/>
        <v>586.5</v>
      </c>
      <c r="N168" s="40">
        <f t="shared" si="82"/>
        <v>586.5</v>
      </c>
      <c r="O168" s="40">
        <f t="shared" si="82"/>
        <v>0</v>
      </c>
    </row>
    <row r="169" spans="1:15" ht="63">
      <c r="A169" s="58" t="s">
        <v>344</v>
      </c>
      <c r="B169" s="52" t="s">
        <v>516</v>
      </c>
      <c r="C169" s="41" t="s">
        <v>220</v>
      </c>
      <c r="D169" s="41" t="s">
        <v>547</v>
      </c>
      <c r="E169" s="39" t="s">
        <v>21</v>
      </c>
      <c r="F169" s="41"/>
      <c r="G169" s="40">
        <f aca="true" t="shared" si="83" ref="G169:O169">SUM(G170:G171)</f>
        <v>6760</v>
      </c>
      <c r="H169" s="40">
        <f t="shared" si="83"/>
        <v>3255.6</v>
      </c>
      <c r="I169" s="40">
        <f t="shared" si="83"/>
        <v>3504.4</v>
      </c>
      <c r="J169" s="40">
        <f t="shared" si="83"/>
        <v>0</v>
      </c>
      <c r="K169" s="40">
        <f t="shared" si="83"/>
        <v>0</v>
      </c>
      <c r="L169" s="40">
        <f t="shared" si="83"/>
        <v>0</v>
      </c>
      <c r="M169" s="40">
        <f t="shared" si="83"/>
        <v>586.5</v>
      </c>
      <c r="N169" s="40">
        <f t="shared" si="83"/>
        <v>586.5</v>
      </c>
      <c r="O169" s="40">
        <f t="shared" si="83"/>
        <v>0</v>
      </c>
    </row>
    <row r="170" spans="1:15" ht="110.25">
      <c r="A170" s="58" t="s">
        <v>632</v>
      </c>
      <c r="B170" s="52" t="s">
        <v>516</v>
      </c>
      <c r="C170" s="41" t="s">
        <v>220</v>
      </c>
      <c r="D170" s="41" t="s">
        <v>547</v>
      </c>
      <c r="E170" s="46" t="s">
        <v>117</v>
      </c>
      <c r="F170" s="41" t="s">
        <v>520</v>
      </c>
      <c r="G170" s="40">
        <f>SUM(H170:I170)</f>
        <v>3504.4</v>
      </c>
      <c r="H170" s="40"/>
      <c r="I170" s="40">
        <v>3504.4</v>
      </c>
      <c r="J170" s="40">
        <f>SUM(K170:L170)</f>
        <v>0</v>
      </c>
      <c r="K170" s="40"/>
      <c r="L170" s="40"/>
      <c r="M170" s="40">
        <f>SUM(N170:O170)</f>
        <v>0</v>
      </c>
      <c r="N170" s="40"/>
      <c r="O170" s="40"/>
    </row>
    <row r="171" spans="1:15" ht="126">
      <c r="A171" s="58" t="s">
        <v>343</v>
      </c>
      <c r="B171" s="52" t="s">
        <v>516</v>
      </c>
      <c r="C171" s="41" t="s">
        <v>220</v>
      </c>
      <c r="D171" s="41" t="s">
        <v>547</v>
      </c>
      <c r="E171" s="46" t="s">
        <v>342</v>
      </c>
      <c r="F171" s="41" t="s">
        <v>520</v>
      </c>
      <c r="G171" s="40">
        <f>SUM(H171:I171)</f>
        <v>3255.6</v>
      </c>
      <c r="H171" s="40">
        <v>3255.6</v>
      </c>
      <c r="I171" s="40"/>
      <c r="J171" s="40">
        <f>SUM(K171:L171)</f>
        <v>0</v>
      </c>
      <c r="K171" s="40"/>
      <c r="L171" s="40"/>
      <c r="M171" s="40">
        <f>SUM(N171:O171)</f>
        <v>586.5</v>
      </c>
      <c r="N171" s="40">
        <v>586.5</v>
      </c>
      <c r="O171" s="40"/>
    </row>
    <row r="172" spans="1:15" s="57" customFormat="1" ht="15.75">
      <c r="A172" s="36" t="s">
        <v>369</v>
      </c>
      <c r="B172" s="68" t="s">
        <v>516</v>
      </c>
      <c r="C172" s="55" t="s">
        <v>219</v>
      </c>
      <c r="D172" s="55"/>
      <c r="E172" s="82"/>
      <c r="F172" s="55"/>
      <c r="G172" s="56">
        <f>G173</f>
        <v>2528.9</v>
      </c>
      <c r="H172" s="56">
        <f aca="true" t="shared" si="84" ref="H172:O175">H173</f>
        <v>2023.2</v>
      </c>
      <c r="I172" s="56">
        <f t="shared" si="84"/>
        <v>505.7</v>
      </c>
      <c r="J172" s="56">
        <f t="shared" si="84"/>
        <v>0</v>
      </c>
      <c r="K172" s="56">
        <f t="shared" si="84"/>
        <v>0</v>
      </c>
      <c r="L172" s="56">
        <f t="shared" si="84"/>
        <v>0</v>
      </c>
      <c r="M172" s="56">
        <f t="shared" si="84"/>
        <v>0</v>
      </c>
      <c r="N172" s="56">
        <f t="shared" si="84"/>
        <v>0</v>
      </c>
      <c r="O172" s="56">
        <f t="shared" si="84"/>
        <v>0</v>
      </c>
    </row>
    <row r="173" spans="1:15" s="57" customFormat="1" ht="31.5">
      <c r="A173" s="36" t="s">
        <v>370</v>
      </c>
      <c r="B173" s="68" t="s">
        <v>516</v>
      </c>
      <c r="C173" s="55" t="s">
        <v>219</v>
      </c>
      <c r="D173" s="55" t="s">
        <v>219</v>
      </c>
      <c r="E173" s="82"/>
      <c r="F173" s="55"/>
      <c r="G173" s="56">
        <f>G174</f>
        <v>2528.9</v>
      </c>
      <c r="H173" s="56">
        <f t="shared" si="84"/>
        <v>2023.2</v>
      </c>
      <c r="I173" s="56">
        <f t="shared" si="84"/>
        <v>505.7</v>
      </c>
      <c r="J173" s="56">
        <f t="shared" si="84"/>
        <v>0</v>
      </c>
      <c r="K173" s="56">
        <f t="shared" si="84"/>
        <v>0</v>
      </c>
      <c r="L173" s="56">
        <f t="shared" si="84"/>
        <v>0</v>
      </c>
      <c r="M173" s="56">
        <f t="shared" si="84"/>
        <v>0</v>
      </c>
      <c r="N173" s="56">
        <f t="shared" si="84"/>
        <v>0</v>
      </c>
      <c r="O173" s="56">
        <f t="shared" si="84"/>
        <v>0</v>
      </c>
    </row>
    <row r="174" spans="1:15" ht="110.25">
      <c r="A174" s="58" t="s">
        <v>909</v>
      </c>
      <c r="B174" s="52" t="s">
        <v>516</v>
      </c>
      <c r="C174" s="41" t="s">
        <v>219</v>
      </c>
      <c r="D174" s="41" t="s">
        <v>219</v>
      </c>
      <c r="E174" s="59" t="s">
        <v>27</v>
      </c>
      <c r="F174" s="41"/>
      <c r="G174" s="40">
        <f>G175</f>
        <v>2528.9</v>
      </c>
      <c r="H174" s="40">
        <f t="shared" si="84"/>
        <v>2023.2</v>
      </c>
      <c r="I174" s="40">
        <f t="shared" si="84"/>
        <v>505.7</v>
      </c>
      <c r="J174" s="40">
        <f t="shared" si="84"/>
        <v>0</v>
      </c>
      <c r="K174" s="40">
        <f t="shared" si="84"/>
        <v>0</v>
      </c>
      <c r="L174" s="40">
        <f t="shared" si="84"/>
        <v>0</v>
      </c>
      <c r="M174" s="40">
        <f t="shared" si="84"/>
        <v>0</v>
      </c>
      <c r="N174" s="40">
        <f t="shared" si="84"/>
        <v>0</v>
      </c>
      <c r="O174" s="40">
        <f t="shared" si="84"/>
        <v>0</v>
      </c>
    </row>
    <row r="175" spans="1:15" ht="173.25">
      <c r="A175" s="58" t="s">
        <v>194</v>
      </c>
      <c r="B175" s="52" t="s">
        <v>516</v>
      </c>
      <c r="C175" s="41" t="s">
        <v>219</v>
      </c>
      <c r="D175" s="41" t="s">
        <v>219</v>
      </c>
      <c r="E175" s="59" t="s">
        <v>25</v>
      </c>
      <c r="F175" s="41"/>
      <c r="G175" s="40">
        <f>G176</f>
        <v>2528.9</v>
      </c>
      <c r="H175" s="40">
        <f t="shared" si="84"/>
        <v>2023.2</v>
      </c>
      <c r="I175" s="40">
        <f t="shared" si="84"/>
        <v>505.7</v>
      </c>
      <c r="J175" s="40">
        <f t="shared" si="84"/>
        <v>0</v>
      </c>
      <c r="K175" s="40">
        <f t="shared" si="84"/>
        <v>0</v>
      </c>
      <c r="L175" s="40">
        <f t="shared" si="84"/>
        <v>0</v>
      </c>
      <c r="M175" s="40">
        <f t="shared" si="84"/>
        <v>0</v>
      </c>
      <c r="N175" s="40">
        <f t="shared" si="84"/>
        <v>0</v>
      </c>
      <c r="O175" s="40">
        <f t="shared" si="84"/>
        <v>0</v>
      </c>
    </row>
    <row r="176" spans="1:15" ht="47.25">
      <c r="A176" s="58" t="s">
        <v>367</v>
      </c>
      <c r="B176" s="52" t="s">
        <v>516</v>
      </c>
      <c r="C176" s="41" t="s">
        <v>219</v>
      </c>
      <c r="D176" s="41" t="s">
        <v>219</v>
      </c>
      <c r="E176" s="59" t="s">
        <v>365</v>
      </c>
      <c r="F176" s="41"/>
      <c r="G176" s="40">
        <f>SUM(G177:G178)</f>
        <v>2528.9</v>
      </c>
      <c r="H176" s="40">
        <f aca="true" t="shared" si="85" ref="H176:O176">SUM(H177:H178)</f>
        <v>2023.2</v>
      </c>
      <c r="I176" s="40">
        <f t="shared" si="85"/>
        <v>505.7</v>
      </c>
      <c r="J176" s="40">
        <f t="shared" si="85"/>
        <v>0</v>
      </c>
      <c r="K176" s="40">
        <f t="shared" si="85"/>
        <v>0</v>
      </c>
      <c r="L176" s="40">
        <f t="shared" si="85"/>
        <v>0</v>
      </c>
      <c r="M176" s="40">
        <f t="shared" si="85"/>
        <v>0</v>
      </c>
      <c r="N176" s="40">
        <f t="shared" si="85"/>
        <v>0</v>
      </c>
      <c r="O176" s="40">
        <f t="shared" si="85"/>
        <v>0</v>
      </c>
    </row>
    <row r="177" spans="1:15" ht="94.5">
      <c r="A177" s="58" t="s">
        <v>368</v>
      </c>
      <c r="B177" s="52" t="s">
        <v>516</v>
      </c>
      <c r="C177" s="41" t="s">
        <v>219</v>
      </c>
      <c r="D177" s="41" t="s">
        <v>219</v>
      </c>
      <c r="E177" s="41" t="s">
        <v>366</v>
      </c>
      <c r="F177" s="41" t="s">
        <v>146</v>
      </c>
      <c r="G177" s="40">
        <f>SUM(H177:I177)</f>
        <v>2023.2</v>
      </c>
      <c r="H177" s="40">
        <v>2023.2</v>
      </c>
      <c r="I177" s="40"/>
      <c r="J177" s="40">
        <f>SUM(K177:L177)</f>
        <v>0</v>
      </c>
      <c r="K177" s="40"/>
      <c r="L177" s="40"/>
      <c r="M177" s="40">
        <f>SUM(N177:O177)</f>
        <v>0</v>
      </c>
      <c r="N177" s="40"/>
      <c r="O177" s="40"/>
    </row>
    <row r="178" spans="1:15" ht="94.5">
      <c r="A178" s="58" t="s">
        <v>368</v>
      </c>
      <c r="B178" s="52" t="s">
        <v>516</v>
      </c>
      <c r="C178" s="41" t="s">
        <v>219</v>
      </c>
      <c r="D178" s="41" t="s">
        <v>219</v>
      </c>
      <c r="E178" s="41" t="s">
        <v>373</v>
      </c>
      <c r="F178" s="41" t="s">
        <v>146</v>
      </c>
      <c r="G178" s="40">
        <f>SUM(H178:I178)</f>
        <v>505.7</v>
      </c>
      <c r="H178" s="40"/>
      <c r="I178" s="40">
        <v>505.7</v>
      </c>
      <c r="J178" s="40">
        <f>SUM(K178:L178)</f>
        <v>0</v>
      </c>
      <c r="K178" s="40"/>
      <c r="L178" s="40"/>
      <c r="M178" s="40">
        <f>SUM(N178:O178)</f>
        <v>0</v>
      </c>
      <c r="N178" s="40"/>
      <c r="O178" s="40"/>
    </row>
    <row r="179" spans="1:15" ht="15.75">
      <c r="A179" s="165" t="s">
        <v>884</v>
      </c>
      <c r="B179" s="68" t="s">
        <v>516</v>
      </c>
      <c r="C179" s="55">
        <v>10</v>
      </c>
      <c r="D179" s="41"/>
      <c r="E179" s="41"/>
      <c r="F179" s="41"/>
      <c r="G179" s="56">
        <f aca="true" t="shared" si="86" ref="G179:O179">SUM(G180,G190)</f>
        <v>18846.9</v>
      </c>
      <c r="H179" s="56">
        <f t="shared" si="86"/>
        <v>18113.500000000004</v>
      </c>
      <c r="I179" s="56">
        <f t="shared" si="86"/>
        <v>733.4</v>
      </c>
      <c r="J179" s="56">
        <f t="shared" si="86"/>
        <v>19403.199999999997</v>
      </c>
      <c r="K179" s="56">
        <f t="shared" si="86"/>
        <v>18928.199999999997</v>
      </c>
      <c r="L179" s="56">
        <f t="shared" si="86"/>
        <v>475</v>
      </c>
      <c r="M179" s="56">
        <f t="shared" si="86"/>
        <v>11270.4</v>
      </c>
      <c r="N179" s="56">
        <f t="shared" si="86"/>
        <v>10795.4</v>
      </c>
      <c r="O179" s="56">
        <f t="shared" si="86"/>
        <v>475</v>
      </c>
    </row>
    <row r="180" spans="1:15" ht="31.5">
      <c r="A180" s="165" t="s">
        <v>885</v>
      </c>
      <c r="B180" s="68" t="s">
        <v>516</v>
      </c>
      <c r="C180" s="55">
        <v>10</v>
      </c>
      <c r="D180" s="82" t="s">
        <v>218</v>
      </c>
      <c r="E180" s="41"/>
      <c r="F180" s="41"/>
      <c r="G180" s="56">
        <f aca="true" t="shared" si="87" ref="G180:O180">SUM(G181,G186,)</f>
        <v>938.7</v>
      </c>
      <c r="H180" s="56">
        <f t="shared" si="87"/>
        <v>928.7</v>
      </c>
      <c r="I180" s="56">
        <f t="shared" si="87"/>
        <v>10</v>
      </c>
      <c r="J180" s="56">
        <f t="shared" si="87"/>
        <v>8</v>
      </c>
      <c r="K180" s="56">
        <f t="shared" si="87"/>
        <v>8</v>
      </c>
      <c r="L180" s="56">
        <f t="shared" si="87"/>
        <v>0</v>
      </c>
      <c r="M180" s="56">
        <f t="shared" si="87"/>
        <v>8</v>
      </c>
      <c r="N180" s="56">
        <f t="shared" si="87"/>
        <v>8</v>
      </c>
      <c r="O180" s="56">
        <f t="shared" si="87"/>
        <v>0</v>
      </c>
    </row>
    <row r="181" spans="1:15" ht="78.75">
      <c r="A181" s="58" t="s">
        <v>183</v>
      </c>
      <c r="B181" s="52" t="s">
        <v>516</v>
      </c>
      <c r="C181" s="41">
        <v>10</v>
      </c>
      <c r="D181" s="46" t="s">
        <v>218</v>
      </c>
      <c r="E181" s="59" t="s">
        <v>22</v>
      </c>
      <c r="F181" s="41"/>
      <c r="G181" s="40">
        <f>SUM(G182,)</f>
        <v>18</v>
      </c>
      <c r="H181" s="40">
        <f aca="true" t="shared" si="88" ref="H181:O181">SUM(H182,)</f>
        <v>8</v>
      </c>
      <c r="I181" s="40">
        <f t="shared" si="88"/>
        <v>10</v>
      </c>
      <c r="J181" s="40">
        <f t="shared" si="88"/>
        <v>8</v>
      </c>
      <c r="K181" s="40">
        <f t="shared" si="88"/>
        <v>8</v>
      </c>
      <c r="L181" s="40">
        <f t="shared" si="88"/>
        <v>0</v>
      </c>
      <c r="M181" s="40">
        <f t="shared" si="88"/>
        <v>8</v>
      </c>
      <c r="N181" s="40">
        <f t="shared" si="88"/>
        <v>8</v>
      </c>
      <c r="O181" s="40">
        <f t="shared" si="88"/>
        <v>0</v>
      </c>
    </row>
    <row r="182" spans="1:15" ht="141.75">
      <c r="A182" s="58" t="s">
        <v>919</v>
      </c>
      <c r="B182" s="52" t="s">
        <v>516</v>
      </c>
      <c r="C182" s="41">
        <v>10</v>
      </c>
      <c r="D182" s="46" t="s">
        <v>218</v>
      </c>
      <c r="E182" s="59" t="s">
        <v>23</v>
      </c>
      <c r="F182" s="41"/>
      <c r="G182" s="40">
        <f aca="true" t="shared" si="89" ref="G182:O182">G183</f>
        <v>18</v>
      </c>
      <c r="H182" s="40">
        <f t="shared" si="89"/>
        <v>8</v>
      </c>
      <c r="I182" s="40">
        <f t="shared" si="89"/>
        <v>10</v>
      </c>
      <c r="J182" s="40">
        <f t="shared" si="89"/>
        <v>8</v>
      </c>
      <c r="K182" s="40">
        <f t="shared" si="89"/>
        <v>8</v>
      </c>
      <c r="L182" s="40">
        <f t="shared" si="89"/>
        <v>0</v>
      </c>
      <c r="M182" s="40">
        <f t="shared" si="89"/>
        <v>8</v>
      </c>
      <c r="N182" s="40">
        <f t="shared" si="89"/>
        <v>8</v>
      </c>
      <c r="O182" s="40">
        <f t="shared" si="89"/>
        <v>0</v>
      </c>
    </row>
    <row r="183" spans="1:15" ht="63">
      <c r="A183" s="43" t="s">
        <v>589</v>
      </c>
      <c r="B183" s="52" t="s">
        <v>516</v>
      </c>
      <c r="C183" s="41">
        <v>10</v>
      </c>
      <c r="D183" s="46" t="s">
        <v>218</v>
      </c>
      <c r="E183" s="59" t="s">
        <v>24</v>
      </c>
      <c r="F183" s="41"/>
      <c r="G183" s="40">
        <f aca="true" t="shared" si="90" ref="G183:O183">SUM(G184:G185)</f>
        <v>18</v>
      </c>
      <c r="H183" s="40">
        <f t="shared" si="90"/>
        <v>8</v>
      </c>
      <c r="I183" s="40">
        <f t="shared" si="90"/>
        <v>10</v>
      </c>
      <c r="J183" s="40">
        <f t="shared" si="90"/>
        <v>8</v>
      </c>
      <c r="K183" s="40">
        <f t="shared" si="90"/>
        <v>8</v>
      </c>
      <c r="L183" s="40">
        <f t="shared" si="90"/>
        <v>0</v>
      </c>
      <c r="M183" s="40">
        <f t="shared" si="90"/>
        <v>8</v>
      </c>
      <c r="N183" s="40">
        <f t="shared" si="90"/>
        <v>8</v>
      </c>
      <c r="O183" s="40">
        <f t="shared" si="90"/>
        <v>0</v>
      </c>
    </row>
    <row r="184" spans="1:15" ht="141.75">
      <c r="A184" s="43" t="s">
        <v>590</v>
      </c>
      <c r="B184" s="52" t="s">
        <v>516</v>
      </c>
      <c r="C184" s="41">
        <v>10</v>
      </c>
      <c r="D184" s="46" t="s">
        <v>218</v>
      </c>
      <c r="E184" s="45" t="s">
        <v>315</v>
      </c>
      <c r="F184" s="41" t="s">
        <v>887</v>
      </c>
      <c r="G184" s="40">
        <f>SUM(H184:I184)</f>
        <v>10</v>
      </c>
      <c r="H184" s="40">
        <v>0</v>
      </c>
      <c r="I184" s="40">
        <v>10</v>
      </c>
      <c r="J184" s="40">
        <f>SUM(K184:L184)</f>
        <v>0</v>
      </c>
      <c r="K184" s="40">
        <v>0</v>
      </c>
      <c r="L184" s="40"/>
      <c r="M184" s="40">
        <f>SUM(N184:O184)</f>
        <v>0</v>
      </c>
      <c r="N184" s="40">
        <v>0</v>
      </c>
      <c r="O184" s="40">
        <v>0</v>
      </c>
    </row>
    <row r="185" spans="1:15" ht="236.25">
      <c r="A185" s="43" t="s">
        <v>577</v>
      </c>
      <c r="B185" s="52" t="s">
        <v>516</v>
      </c>
      <c r="C185" s="41">
        <v>10</v>
      </c>
      <c r="D185" s="46" t="s">
        <v>218</v>
      </c>
      <c r="E185" s="45" t="s">
        <v>316</v>
      </c>
      <c r="F185" s="41" t="s">
        <v>887</v>
      </c>
      <c r="G185" s="40">
        <f>SUM(H185:I185)</f>
        <v>8</v>
      </c>
      <c r="H185" s="40">
        <v>8</v>
      </c>
      <c r="I185" s="40">
        <v>0</v>
      </c>
      <c r="J185" s="40">
        <f>SUM(K185:L185)</f>
        <v>8</v>
      </c>
      <c r="K185" s="40">
        <v>8</v>
      </c>
      <c r="L185" s="40">
        <v>0</v>
      </c>
      <c r="M185" s="40">
        <f>SUM(N185:O185)</f>
        <v>8</v>
      </c>
      <c r="N185" s="40">
        <v>8</v>
      </c>
      <c r="O185" s="40"/>
    </row>
    <row r="186" spans="1:15" ht="110.25">
      <c r="A186" s="58" t="s">
        <v>920</v>
      </c>
      <c r="B186" s="115">
        <v>850</v>
      </c>
      <c r="C186" s="41">
        <v>10</v>
      </c>
      <c r="D186" s="46" t="s">
        <v>218</v>
      </c>
      <c r="E186" s="109" t="s">
        <v>578</v>
      </c>
      <c r="F186" s="41"/>
      <c r="G186" s="40">
        <f aca="true" t="shared" si="91" ref="G186:O186">G187</f>
        <v>920.7</v>
      </c>
      <c r="H186" s="40">
        <f t="shared" si="91"/>
        <v>920.7</v>
      </c>
      <c r="I186" s="40">
        <f t="shared" si="91"/>
        <v>0</v>
      </c>
      <c r="J186" s="40">
        <f t="shared" si="91"/>
        <v>0</v>
      </c>
      <c r="K186" s="40">
        <f t="shared" si="91"/>
        <v>0</v>
      </c>
      <c r="L186" s="40">
        <f t="shared" si="91"/>
        <v>0</v>
      </c>
      <c r="M186" s="40">
        <f t="shared" si="91"/>
        <v>0</v>
      </c>
      <c r="N186" s="40">
        <f t="shared" si="91"/>
        <v>0</v>
      </c>
      <c r="O186" s="40">
        <f t="shared" si="91"/>
        <v>0</v>
      </c>
    </row>
    <row r="187" spans="1:15" ht="173.25">
      <c r="A187" s="58" t="s">
        <v>194</v>
      </c>
      <c r="B187" s="115">
        <v>850</v>
      </c>
      <c r="C187" s="41">
        <v>10</v>
      </c>
      <c r="D187" s="46" t="s">
        <v>218</v>
      </c>
      <c r="E187" s="85" t="s">
        <v>25</v>
      </c>
      <c r="F187" s="41"/>
      <c r="G187" s="40">
        <f>SUM(G188)</f>
        <v>920.7</v>
      </c>
      <c r="H187" s="40">
        <f aca="true" t="shared" si="92" ref="H187:O187">SUM(H188)</f>
        <v>920.7</v>
      </c>
      <c r="I187" s="40">
        <f t="shared" si="92"/>
        <v>0</v>
      </c>
      <c r="J187" s="40">
        <f t="shared" si="92"/>
        <v>0</v>
      </c>
      <c r="K187" s="40">
        <f t="shared" si="92"/>
        <v>0</v>
      </c>
      <c r="L187" s="40">
        <f t="shared" si="92"/>
        <v>0</v>
      </c>
      <c r="M187" s="40">
        <f t="shared" si="92"/>
        <v>0</v>
      </c>
      <c r="N187" s="40">
        <f t="shared" si="92"/>
        <v>0</v>
      </c>
      <c r="O187" s="40">
        <f t="shared" si="92"/>
        <v>0</v>
      </c>
    </row>
    <row r="188" spans="1:15" ht="63">
      <c r="A188" s="43" t="s">
        <v>718</v>
      </c>
      <c r="B188" s="115">
        <v>850</v>
      </c>
      <c r="C188" s="41">
        <v>10</v>
      </c>
      <c r="D188" s="46" t="s">
        <v>218</v>
      </c>
      <c r="E188" s="85" t="s">
        <v>26</v>
      </c>
      <c r="F188" s="41"/>
      <c r="G188" s="40">
        <f aca="true" t="shared" si="93" ref="G188:O188">G189</f>
        <v>920.7</v>
      </c>
      <c r="H188" s="40">
        <f t="shared" si="93"/>
        <v>920.7</v>
      </c>
      <c r="I188" s="40">
        <f t="shared" si="93"/>
        <v>0</v>
      </c>
      <c r="J188" s="40">
        <f t="shared" si="93"/>
        <v>0</v>
      </c>
      <c r="K188" s="40">
        <f t="shared" si="93"/>
        <v>0</v>
      </c>
      <c r="L188" s="40">
        <f t="shared" si="93"/>
        <v>0</v>
      </c>
      <c r="M188" s="40">
        <f t="shared" si="93"/>
        <v>0</v>
      </c>
      <c r="N188" s="40">
        <f t="shared" si="93"/>
        <v>0</v>
      </c>
      <c r="O188" s="40">
        <f t="shared" si="93"/>
        <v>0</v>
      </c>
    </row>
    <row r="189" spans="1:15" ht="220.5">
      <c r="A189" s="43" t="s">
        <v>351</v>
      </c>
      <c r="B189" s="115">
        <v>850</v>
      </c>
      <c r="C189" s="41">
        <v>10</v>
      </c>
      <c r="D189" s="46" t="s">
        <v>218</v>
      </c>
      <c r="E189" s="86" t="s">
        <v>352</v>
      </c>
      <c r="F189" s="41" t="s">
        <v>887</v>
      </c>
      <c r="G189" s="40">
        <f>SUM(H189:I189)</f>
        <v>920.7</v>
      </c>
      <c r="H189" s="40">
        <v>920.7</v>
      </c>
      <c r="I189" s="40"/>
      <c r="J189" s="40">
        <f>SUM(K189:L189)</f>
        <v>0</v>
      </c>
      <c r="K189" s="40"/>
      <c r="L189" s="40"/>
      <c r="M189" s="40">
        <f>SUM(N189:O189)</f>
        <v>0</v>
      </c>
      <c r="N189" s="40"/>
      <c r="O189" s="40"/>
    </row>
    <row r="190" spans="1:15" ht="15.75">
      <c r="A190" s="165" t="s">
        <v>888</v>
      </c>
      <c r="B190" s="68" t="s">
        <v>516</v>
      </c>
      <c r="C190" s="55">
        <v>10</v>
      </c>
      <c r="D190" s="82" t="s">
        <v>547</v>
      </c>
      <c r="E190" s="97"/>
      <c r="F190" s="97"/>
      <c r="G190" s="71">
        <f aca="true" t="shared" si="94" ref="G190:O191">G191</f>
        <v>17908.2</v>
      </c>
      <c r="H190" s="71">
        <f t="shared" si="94"/>
        <v>17184.800000000003</v>
      </c>
      <c r="I190" s="71">
        <f t="shared" si="94"/>
        <v>723.4</v>
      </c>
      <c r="J190" s="71">
        <f t="shared" si="94"/>
        <v>19395.199999999997</v>
      </c>
      <c r="K190" s="71">
        <f t="shared" si="94"/>
        <v>18920.199999999997</v>
      </c>
      <c r="L190" s="71">
        <f t="shared" si="94"/>
        <v>475</v>
      </c>
      <c r="M190" s="71">
        <f t="shared" si="94"/>
        <v>11262.4</v>
      </c>
      <c r="N190" s="71">
        <f t="shared" si="94"/>
        <v>10787.4</v>
      </c>
      <c r="O190" s="71">
        <f t="shared" si="94"/>
        <v>475</v>
      </c>
    </row>
    <row r="191" spans="1:15" ht="110.25">
      <c r="A191" s="58" t="s">
        <v>909</v>
      </c>
      <c r="B191" s="181" t="s">
        <v>516</v>
      </c>
      <c r="C191" s="41">
        <v>10</v>
      </c>
      <c r="D191" s="46" t="s">
        <v>547</v>
      </c>
      <c r="E191" s="59" t="s">
        <v>27</v>
      </c>
      <c r="F191" s="97"/>
      <c r="G191" s="72">
        <f t="shared" si="94"/>
        <v>17908.2</v>
      </c>
      <c r="H191" s="72">
        <f t="shared" si="94"/>
        <v>17184.800000000003</v>
      </c>
      <c r="I191" s="72">
        <f t="shared" si="94"/>
        <v>723.4</v>
      </c>
      <c r="J191" s="72">
        <f t="shared" si="94"/>
        <v>19395.199999999997</v>
      </c>
      <c r="K191" s="72">
        <f t="shared" si="94"/>
        <v>18920.199999999997</v>
      </c>
      <c r="L191" s="72">
        <f t="shared" si="94"/>
        <v>475</v>
      </c>
      <c r="M191" s="72">
        <f t="shared" si="94"/>
        <v>11262.4</v>
      </c>
      <c r="N191" s="72">
        <f t="shared" si="94"/>
        <v>10787.4</v>
      </c>
      <c r="O191" s="72">
        <f t="shared" si="94"/>
        <v>475</v>
      </c>
    </row>
    <row r="192" spans="1:15" ht="173.25">
      <c r="A192" s="58" t="s">
        <v>194</v>
      </c>
      <c r="B192" s="181" t="s">
        <v>516</v>
      </c>
      <c r="C192" s="41">
        <v>10</v>
      </c>
      <c r="D192" s="46" t="s">
        <v>547</v>
      </c>
      <c r="E192" s="59" t="s">
        <v>25</v>
      </c>
      <c r="F192" s="97"/>
      <c r="G192" s="72">
        <f aca="true" t="shared" si="95" ref="G192:O192">SUM(G193,G195,G197)</f>
        <v>17908.2</v>
      </c>
      <c r="H192" s="72">
        <f t="shared" si="95"/>
        <v>17184.800000000003</v>
      </c>
      <c r="I192" s="72">
        <f t="shared" si="95"/>
        <v>723.4</v>
      </c>
      <c r="J192" s="72">
        <f t="shared" si="95"/>
        <v>19395.199999999997</v>
      </c>
      <c r="K192" s="72">
        <f t="shared" si="95"/>
        <v>18920.199999999997</v>
      </c>
      <c r="L192" s="72">
        <f t="shared" si="95"/>
        <v>475</v>
      </c>
      <c r="M192" s="72">
        <f t="shared" si="95"/>
        <v>11262.4</v>
      </c>
      <c r="N192" s="72">
        <f t="shared" si="95"/>
        <v>10787.4</v>
      </c>
      <c r="O192" s="72">
        <f t="shared" si="95"/>
        <v>475</v>
      </c>
    </row>
    <row r="193" spans="1:15" ht="47.25">
      <c r="A193" s="58" t="s">
        <v>802</v>
      </c>
      <c r="B193" s="115">
        <v>850</v>
      </c>
      <c r="C193" s="41">
        <v>10</v>
      </c>
      <c r="D193" s="46" t="s">
        <v>547</v>
      </c>
      <c r="E193" s="85" t="s">
        <v>28</v>
      </c>
      <c r="F193" s="41"/>
      <c r="G193" s="40">
        <f aca="true" t="shared" si="96" ref="G193:O193">SUM(G194:G194)</f>
        <v>6581.8</v>
      </c>
      <c r="H193" s="40">
        <f t="shared" si="96"/>
        <v>6106.8</v>
      </c>
      <c r="I193" s="40">
        <f t="shared" si="96"/>
        <v>475</v>
      </c>
      <c r="J193" s="40">
        <f t="shared" si="96"/>
        <v>5639.5</v>
      </c>
      <c r="K193" s="40">
        <f t="shared" si="96"/>
        <v>5164.5</v>
      </c>
      <c r="L193" s="40">
        <f t="shared" si="96"/>
        <v>475</v>
      </c>
      <c r="M193" s="40">
        <f t="shared" si="96"/>
        <v>4183</v>
      </c>
      <c r="N193" s="40">
        <f t="shared" si="96"/>
        <v>3708</v>
      </c>
      <c r="O193" s="40">
        <f t="shared" si="96"/>
        <v>475</v>
      </c>
    </row>
    <row r="194" spans="1:15" ht="78.75">
      <c r="A194" s="43" t="s">
        <v>176</v>
      </c>
      <c r="B194" s="115">
        <v>850</v>
      </c>
      <c r="C194" s="41">
        <v>10</v>
      </c>
      <c r="D194" s="46" t="s">
        <v>547</v>
      </c>
      <c r="E194" s="86" t="s">
        <v>177</v>
      </c>
      <c r="F194" s="41" t="s">
        <v>887</v>
      </c>
      <c r="G194" s="40">
        <f>SUM(H194:I194)</f>
        <v>6581.8</v>
      </c>
      <c r="H194" s="40">
        <v>6106.8</v>
      </c>
      <c r="I194" s="40">
        <v>475</v>
      </c>
      <c r="J194" s="40">
        <f>SUM(K194:L194)</f>
        <v>5639.5</v>
      </c>
      <c r="K194" s="40">
        <v>5164.5</v>
      </c>
      <c r="L194" s="40">
        <v>475</v>
      </c>
      <c r="M194" s="40">
        <f>SUM(N194:O194)</f>
        <v>4183</v>
      </c>
      <c r="N194" s="40">
        <v>3708</v>
      </c>
      <c r="O194" s="40">
        <v>475</v>
      </c>
    </row>
    <row r="195" spans="1:15" ht="94.5">
      <c r="A195" s="43" t="s">
        <v>12</v>
      </c>
      <c r="B195" s="181" t="s">
        <v>516</v>
      </c>
      <c r="C195" s="41">
        <v>10</v>
      </c>
      <c r="D195" s="46" t="s">
        <v>547</v>
      </c>
      <c r="E195" s="59" t="s">
        <v>29</v>
      </c>
      <c r="F195" s="97"/>
      <c r="G195" s="72">
        <f aca="true" t="shared" si="97" ref="G195:O195">G196</f>
        <v>6358.4</v>
      </c>
      <c r="H195" s="72">
        <f t="shared" si="97"/>
        <v>6358.4</v>
      </c>
      <c r="I195" s="72">
        <f t="shared" si="97"/>
        <v>0</v>
      </c>
      <c r="J195" s="72">
        <f t="shared" si="97"/>
        <v>6676.3</v>
      </c>
      <c r="K195" s="72">
        <f t="shared" si="97"/>
        <v>6676.3</v>
      </c>
      <c r="L195" s="72">
        <f t="shared" si="97"/>
        <v>0</v>
      </c>
      <c r="M195" s="72">
        <f t="shared" si="97"/>
        <v>0</v>
      </c>
      <c r="N195" s="72">
        <f t="shared" si="97"/>
        <v>0</v>
      </c>
      <c r="O195" s="72">
        <f t="shared" si="97"/>
        <v>0</v>
      </c>
    </row>
    <row r="196" spans="1:15" ht="173.25">
      <c r="A196" s="43" t="s">
        <v>717</v>
      </c>
      <c r="B196" s="181" t="s">
        <v>516</v>
      </c>
      <c r="C196" s="41">
        <v>10</v>
      </c>
      <c r="D196" s="46" t="s">
        <v>547</v>
      </c>
      <c r="E196" s="45" t="s">
        <v>755</v>
      </c>
      <c r="F196" s="41" t="s">
        <v>146</v>
      </c>
      <c r="G196" s="40">
        <f>SUM(H196:I196)</f>
        <v>6358.4</v>
      </c>
      <c r="H196" s="40">
        <v>6358.4</v>
      </c>
      <c r="I196" s="40">
        <v>0</v>
      </c>
      <c r="J196" s="40">
        <f>SUM(K196:L196)</f>
        <v>6676.3</v>
      </c>
      <c r="K196" s="40">
        <v>6676.3</v>
      </c>
      <c r="L196" s="40">
        <v>0</v>
      </c>
      <c r="M196" s="40">
        <f>SUM(N196:O196)</f>
        <v>0</v>
      </c>
      <c r="N196" s="40"/>
      <c r="O196" s="40">
        <v>0</v>
      </c>
    </row>
    <row r="197" spans="1:15" ht="78.75">
      <c r="A197" s="43" t="s">
        <v>402</v>
      </c>
      <c r="B197" s="181" t="s">
        <v>516</v>
      </c>
      <c r="C197" s="41" t="s">
        <v>889</v>
      </c>
      <c r="D197" s="41" t="s">
        <v>547</v>
      </c>
      <c r="E197" s="59" t="s">
        <v>400</v>
      </c>
      <c r="F197" s="41"/>
      <c r="G197" s="40">
        <f aca="true" t="shared" si="98" ref="G197:O197">G198</f>
        <v>4968</v>
      </c>
      <c r="H197" s="40">
        <f t="shared" si="98"/>
        <v>4719.6</v>
      </c>
      <c r="I197" s="40">
        <f t="shared" si="98"/>
        <v>248.4</v>
      </c>
      <c r="J197" s="40">
        <f t="shared" si="98"/>
        <v>7079.4</v>
      </c>
      <c r="K197" s="40">
        <f t="shared" si="98"/>
        <v>7079.4</v>
      </c>
      <c r="L197" s="40">
        <f t="shared" si="98"/>
        <v>0</v>
      </c>
      <c r="M197" s="40">
        <f t="shared" si="98"/>
        <v>7079.4</v>
      </c>
      <c r="N197" s="40">
        <f t="shared" si="98"/>
        <v>7079.4</v>
      </c>
      <c r="O197" s="40">
        <f t="shared" si="98"/>
        <v>0</v>
      </c>
    </row>
    <row r="198" spans="1:15" ht="173.25">
      <c r="A198" s="43" t="s">
        <v>460</v>
      </c>
      <c r="B198" s="181" t="s">
        <v>516</v>
      </c>
      <c r="C198" s="41" t="s">
        <v>889</v>
      </c>
      <c r="D198" s="41" t="s">
        <v>547</v>
      </c>
      <c r="E198" s="45" t="s">
        <v>470</v>
      </c>
      <c r="F198" s="41" t="s">
        <v>146</v>
      </c>
      <c r="G198" s="40">
        <f>H198+I198</f>
        <v>4968</v>
      </c>
      <c r="H198" s="40">
        <v>4719.6</v>
      </c>
      <c r="I198" s="40">
        <v>248.4</v>
      </c>
      <c r="J198" s="40">
        <f>K198+L198</f>
        <v>7079.4</v>
      </c>
      <c r="K198" s="40">
        <v>7079.4</v>
      </c>
      <c r="L198" s="40"/>
      <c r="M198" s="40">
        <f>N198+O198</f>
        <v>7079.4</v>
      </c>
      <c r="N198" s="40">
        <v>7079.4</v>
      </c>
      <c r="O198" s="40"/>
    </row>
    <row r="199" spans="1:15" ht="31.5">
      <c r="A199" s="165" t="s">
        <v>890</v>
      </c>
      <c r="B199" s="185">
        <v>850</v>
      </c>
      <c r="C199" s="55">
        <v>11</v>
      </c>
      <c r="D199" s="41"/>
      <c r="E199" s="41"/>
      <c r="F199" s="41"/>
      <c r="G199" s="56">
        <f>SUM(G200,)</f>
        <v>44437</v>
      </c>
      <c r="H199" s="56">
        <f aca="true" t="shared" si="99" ref="H199:O200">SUM(H200,)</f>
        <v>0</v>
      </c>
      <c r="I199" s="56">
        <f t="shared" si="99"/>
        <v>44437</v>
      </c>
      <c r="J199" s="56">
        <f t="shared" si="99"/>
        <v>38461</v>
      </c>
      <c r="K199" s="56">
        <f t="shared" si="99"/>
        <v>0</v>
      </c>
      <c r="L199" s="56">
        <f t="shared" si="99"/>
        <v>38461</v>
      </c>
      <c r="M199" s="56">
        <f t="shared" si="99"/>
        <v>37973</v>
      </c>
      <c r="N199" s="56">
        <f t="shared" si="99"/>
        <v>0</v>
      </c>
      <c r="O199" s="56">
        <f t="shared" si="99"/>
        <v>37973</v>
      </c>
    </row>
    <row r="200" spans="1:15" ht="15.75">
      <c r="A200" s="165" t="s">
        <v>891</v>
      </c>
      <c r="B200" s="185">
        <v>850</v>
      </c>
      <c r="C200" s="55">
        <v>11</v>
      </c>
      <c r="D200" s="82" t="s">
        <v>546</v>
      </c>
      <c r="E200" s="41"/>
      <c r="F200" s="41"/>
      <c r="G200" s="56">
        <f>SUM(G201,)</f>
        <v>44437</v>
      </c>
      <c r="H200" s="56">
        <f t="shared" si="99"/>
        <v>0</v>
      </c>
      <c r="I200" s="56">
        <f t="shared" si="99"/>
        <v>44437</v>
      </c>
      <c r="J200" s="56">
        <f t="shared" si="99"/>
        <v>38461</v>
      </c>
      <c r="K200" s="56">
        <f t="shared" si="99"/>
        <v>0</v>
      </c>
      <c r="L200" s="56">
        <f t="shared" si="99"/>
        <v>38461</v>
      </c>
      <c r="M200" s="56">
        <f t="shared" si="99"/>
        <v>37973</v>
      </c>
      <c r="N200" s="56">
        <f t="shared" si="99"/>
        <v>0</v>
      </c>
      <c r="O200" s="56">
        <f t="shared" si="99"/>
        <v>37973</v>
      </c>
    </row>
    <row r="201" spans="1:15" ht="94.5">
      <c r="A201" s="58" t="s">
        <v>915</v>
      </c>
      <c r="B201" s="181" t="s">
        <v>522</v>
      </c>
      <c r="C201" s="41" t="s">
        <v>892</v>
      </c>
      <c r="D201" s="46" t="s">
        <v>546</v>
      </c>
      <c r="E201" s="39" t="s">
        <v>30</v>
      </c>
      <c r="F201" s="41"/>
      <c r="G201" s="40">
        <f>G202</f>
        <v>44437</v>
      </c>
      <c r="H201" s="40">
        <f aca="true" t="shared" si="100" ref="H201:O202">H202</f>
        <v>0</v>
      </c>
      <c r="I201" s="40">
        <f t="shared" si="100"/>
        <v>44437</v>
      </c>
      <c r="J201" s="40">
        <f>J202</f>
        <v>38461</v>
      </c>
      <c r="K201" s="40">
        <f t="shared" si="100"/>
        <v>0</v>
      </c>
      <c r="L201" s="40">
        <f t="shared" si="100"/>
        <v>38461</v>
      </c>
      <c r="M201" s="40">
        <f>M202</f>
        <v>37973</v>
      </c>
      <c r="N201" s="40">
        <f t="shared" si="100"/>
        <v>0</v>
      </c>
      <c r="O201" s="40">
        <f t="shared" si="100"/>
        <v>37973</v>
      </c>
    </row>
    <row r="202" spans="1:15" ht="157.5">
      <c r="A202" s="58" t="s">
        <v>921</v>
      </c>
      <c r="B202" s="181" t="s">
        <v>522</v>
      </c>
      <c r="C202" s="41" t="s">
        <v>892</v>
      </c>
      <c r="D202" s="46" t="s">
        <v>546</v>
      </c>
      <c r="E202" s="39" t="s">
        <v>31</v>
      </c>
      <c r="F202" s="41"/>
      <c r="G202" s="40">
        <f>G203</f>
        <v>44437</v>
      </c>
      <c r="H202" s="40">
        <f t="shared" si="100"/>
        <v>0</v>
      </c>
      <c r="I202" s="40">
        <f t="shared" si="100"/>
        <v>44437</v>
      </c>
      <c r="J202" s="40">
        <f>J203</f>
        <v>38461</v>
      </c>
      <c r="K202" s="40">
        <f t="shared" si="100"/>
        <v>0</v>
      </c>
      <c r="L202" s="40">
        <f t="shared" si="100"/>
        <v>38461</v>
      </c>
      <c r="M202" s="40">
        <f>M203</f>
        <v>37973</v>
      </c>
      <c r="N202" s="40">
        <f t="shared" si="100"/>
        <v>0</v>
      </c>
      <c r="O202" s="40">
        <f t="shared" si="100"/>
        <v>37973</v>
      </c>
    </row>
    <row r="203" spans="1:15" ht="94.5">
      <c r="A203" s="58" t="s">
        <v>586</v>
      </c>
      <c r="B203" s="181" t="s">
        <v>522</v>
      </c>
      <c r="C203" s="41" t="s">
        <v>892</v>
      </c>
      <c r="D203" s="46" t="s">
        <v>546</v>
      </c>
      <c r="E203" s="39" t="s">
        <v>32</v>
      </c>
      <c r="F203" s="41"/>
      <c r="G203" s="40">
        <f aca="true" t="shared" si="101" ref="G203:O203">SUM(G204:G204)</f>
        <v>44437</v>
      </c>
      <c r="H203" s="40">
        <f t="shared" si="101"/>
        <v>0</v>
      </c>
      <c r="I203" s="40">
        <f t="shared" si="101"/>
        <v>44437</v>
      </c>
      <c r="J203" s="40">
        <f t="shared" si="101"/>
        <v>38461</v>
      </c>
      <c r="K203" s="40">
        <f t="shared" si="101"/>
        <v>0</v>
      </c>
      <c r="L203" s="40">
        <f t="shared" si="101"/>
        <v>38461</v>
      </c>
      <c r="M203" s="40">
        <f t="shared" si="101"/>
        <v>37973</v>
      </c>
      <c r="N203" s="40">
        <f t="shared" si="101"/>
        <v>0</v>
      </c>
      <c r="O203" s="40">
        <f t="shared" si="101"/>
        <v>37973</v>
      </c>
    </row>
    <row r="204" spans="1:15" ht="157.5">
      <c r="A204" s="43" t="s">
        <v>2</v>
      </c>
      <c r="B204" s="181" t="s">
        <v>522</v>
      </c>
      <c r="C204" s="41" t="s">
        <v>892</v>
      </c>
      <c r="D204" s="46" t="s">
        <v>546</v>
      </c>
      <c r="E204" s="41" t="s">
        <v>317</v>
      </c>
      <c r="F204" s="41" t="s">
        <v>883</v>
      </c>
      <c r="G204" s="40">
        <f>SUM(H204:I204)</f>
        <v>44437</v>
      </c>
      <c r="H204" s="40">
        <v>0</v>
      </c>
      <c r="I204" s="40">
        <v>44437</v>
      </c>
      <c r="J204" s="40">
        <f>SUM(K204:L204)</f>
        <v>38461</v>
      </c>
      <c r="K204" s="40">
        <v>0</v>
      </c>
      <c r="L204" s="40">
        <v>38461</v>
      </c>
      <c r="M204" s="40">
        <f>SUM(N204:O204)</f>
        <v>37973</v>
      </c>
      <c r="N204" s="40">
        <v>0</v>
      </c>
      <c r="O204" s="40">
        <v>37973</v>
      </c>
    </row>
    <row r="205" spans="1:15" s="57" customFormat="1" ht="31.5">
      <c r="A205" s="98" t="s">
        <v>898</v>
      </c>
      <c r="B205" s="183" t="s">
        <v>522</v>
      </c>
      <c r="C205" s="70" t="s">
        <v>908</v>
      </c>
      <c r="D205" s="70"/>
      <c r="E205" s="70"/>
      <c r="F205" s="70"/>
      <c r="G205" s="71">
        <f>G206</f>
        <v>494</v>
      </c>
      <c r="H205" s="71">
        <f aca="true" t="shared" si="102" ref="H205:O208">H206</f>
        <v>0</v>
      </c>
      <c r="I205" s="71">
        <f t="shared" si="102"/>
        <v>494</v>
      </c>
      <c r="J205" s="71">
        <f>J206</f>
        <v>0</v>
      </c>
      <c r="K205" s="71">
        <f t="shared" si="102"/>
        <v>0</v>
      </c>
      <c r="L205" s="71">
        <f t="shared" si="102"/>
        <v>0</v>
      </c>
      <c r="M205" s="71">
        <f>M206</f>
        <v>0</v>
      </c>
      <c r="N205" s="71">
        <f t="shared" si="102"/>
        <v>0</v>
      </c>
      <c r="O205" s="71">
        <f t="shared" si="102"/>
        <v>0</v>
      </c>
    </row>
    <row r="206" spans="1:15" s="57" customFormat="1" ht="31.5">
      <c r="A206" s="98" t="s">
        <v>214</v>
      </c>
      <c r="B206" s="181" t="s">
        <v>522</v>
      </c>
      <c r="C206" s="70" t="s">
        <v>908</v>
      </c>
      <c r="D206" s="118" t="s">
        <v>553</v>
      </c>
      <c r="E206" s="70"/>
      <c r="F206" s="70"/>
      <c r="G206" s="71">
        <f>G207</f>
        <v>494</v>
      </c>
      <c r="H206" s="71">
        <f t="shared" si="102"/>
        <v>0</v>
      </c>
      <c r="I206" s="71">
        <f t="shared" si="102"/>
        <v>494</v>
      </c>
      <c r="J206" s="71">
        <f>J207</f>
        <v>0</v>
      </c>
      <c r="K206" s="71">
        <f t="shared" si="102"/>
        <v>0</v>
      </c>
      <c r="L206" s="71">
        <f t="shared" si="102"/>
        <v>0</v>
      </c>
      <c r="M206" s="71">
        <f>M207</f>
        <v>0</v>
      </c>
      <c r="N206" s="71">
        <f t="shared" si="102"/>
        <v>0</v>
      </c>
      <c r="O206" s="71">
        <f t="shared" si="102"/>
        <v>0</v>
      </c>
    </row>
    <row r="207" spans="1:15" ht="47.25">
      <c r="A207" s="93" t="s">
        <v>763</v>
      </c>
      <c r="B207" s="181" t="s">
        <v>522</v>
      </c>
      <c r="C207" s="97" t="s">
        <v>908</v>
      </c>
      <c r="D207" s="119" t="s">
        <v>553</v>
      </c>
      <c r="E207" s="39" t="s">
        <v>33</v>
      </c>
      <c r="F207" s="97"/>
      <c r="G207" s="72">
        <f>G208</f>
        <v>494</v>
      </c>
      <c r="H207" s="72">
        <f t="shared" si="102"/>
        <v>0</v>
      </c>
      <c r="I207" s="72">
        <f t="shared" si="102"/>
        <v>494</v>
      </c>
      <c r="J207" s="72">
        <f>J208</f>
        <v>0</v>
      </c>
      <c r="K207" s="72">
        <f t="shared" si="102"/>
        <v>0</v>
      </c>
      <c r="L207" s="72">
        <f t="shared" si="102"/>
        <v>0</v>
      </c>
      <c r="M207" s="72">
        <f>M208</f>
        <v>0</v>
      </c>
      <c r="N207" s="72">
        <f t="shared" si="102"/>
        <v>0</v>
      </c>
      <c r="O207" s="72">
        <f t="shared" si="102"/>
        <v>0</v>
      </c>
    </row>
    <row r="208" spans="1:15" ht="31.5">
      <c r="A208" s="93" t="s">
        <v>160</v>
      </c>
      <c r="B208" s="181" t="s">
        <v>522</v>
      </c>
      <c r="C208" s="97" t="s">
        <v>908</v>
      </c>
      <c r="D208" s="119" t="s">
        <v>553</v>
      </c>
      <c r="E208" s="39" t="s">
        <v>34</v>
      </c>
      <c r="F208" s="97"/>
      <c r="G208" s="72">
        <f>G209</f>
        <v>494</v>
      </c>
      <c r="H208" s="72">
        <f t="shared" si="102"/>
        <v>0</v>
      </c>
      <c r="I208" s="72">
        <f t="shared" si="102"/>
        <v>494</v>
      </c>
      <c r="J208" s="72">
        <f>J209</f>
        <v>0</v>
      </c>
      <c r="K208" s="72">
        <f t="shared" si="102"/>
        <v>0</v>
      </c>
      <c r="L208" s="72">
        <f t="shared" si="102"/>
        <v>0</v>
      </c>
      <c r="M208" s="72">
        <f>M209</f>
        <v>0</v>
      </c>
      <c r="N208" s="72">
        <f t="shared" si="102"/>
        <v>0</v>
      </c>
      <c r="O208" s="72">
        <f t="shared" si="102"/>
        <v>0</v>
      </c>
    </row>
    <row r="209" spans="1:15" ht="78.75">
      <c r="A209" s="95" t="s">
        <v>740</v>
      </c>
      <c r="B209" s="181" t="s">
        <v>522</v>
      </c>
      <c r="C209" s="97" t="s">
        <v>908</v>
      </c>
      <c r="D209" s="119" t="s">
        <v>553</v>
      </c>
      <c r="E209" s="96" t="s">
        <v>896</v>
      </c>
      <c r="F209" s="97" t="s">
        <v>897</v>
      </c>
      <c r="G209" s="72">
        <f>SUM(H209:I209)</f>
        <v>494</v>
      </c>
      <c r="H209" s="63"/>
      <c r="I209" s="47">
        <v>494</v>
      </c>
      <c r="J209" s="72">
        <f>SUM(K209:L209)</f>
        <v>0</v>
      </c>
      <c r="K209" s="63"/>
      <c r="L209" s="47"/>
      <c r="M209" s="72">
        <f>SUM(N209:O209)</f>
        <v>0</v>
      </c>
      <c r="N209" s="63"/>
      <c r="O209" s="47">
        <v>0</v>
      </c>
    </row>
    <row r="210" spans="1:15" ht="63">
      <c r="A210" s="36" t="s">
        <v>893</v>
      </c>
      <c r="B210" s="184">
        <v>861</v>
      </c>
      <c r="C210" s="97"/>
      <c r="D210" s="97"/>
      <c r="E210" s="97"/>
      <c r="F210" s="97"/>
      <c r="G210" s="71">
        <f aca="true" t="shared" si="103" ref="G210:O210">SUM(G211,G222,G227,G233)</f>
        <v>40672.6</v>
      </c>
      <c r="H210" s="71">
        <f t="shared" si="103"/>
        <v>18189</v>
      </c>
      <c r="I210" s="71">
        <f t="shared" si="103"/>
        <v>22483.6</v>
      </c>
      <c r="J210" s="71">
        <f t="shared" si="103"/>
        <v>41007.4</v>
      </c>
      <c r="K210" s="71">
        <f t="shared" si="103"/>
        <v>18225</v>
      </c>
      <c r="L210" s="71">
        <f t="shared" si="103"/>
        <v>22782.4</v>
      </c>
      <c r="M210" s="71">
        <f t="shared" si="103"/>
        <v>40625</v>
      </c>
      <c r="N210" s="71">
        <f t="shared" si="103"/>
        <v>18275</v>
      </c>
      <c r="O210" s="71">
        <f t="shared" si="103"/>
        <v>22350</v>
      </c>
    </row>
    <row r="211" spans="1:15" ht="31.5">
      <c r="A211" s="165" t="s">
        <v>515</v>
      </c>
      <c r="B211" s="68" t="s">
        <v>894</v>
      </c>
      <c r="C211" s="82" t="s">
        <v>546</v>
      </c>
      <c r="D211" s="41"/>
      <c r="E211" s="41"/>
      <c r="F211" s="41"/>
      <c r="G211" s="71">
        <f aca="true" t="shared" si="104" ref="G211:O211">SUM(G212,G218,)</f>
        <v>12499</v>
      </c>
      <c r="H211" s="71">
        <f t="shared" si="104"/>
        <v>0</v>
      </c>
      <c r="I211" s="71">
        <f t="shared" si="104"/>
        <v>12499</v>
      </c>
      <c r="J211" s="71">
        <f t="shared" si="104"/>
        <v>12797.8</v>
      </c>
      <c r="K211" s="71">
        <f t="shared" si="104"/>
        <v>0</v>
      </c>
      <c r="L211" s="71">
        <f t="shared" si="104"/>
        <v>12797.8</v>
      </c>
      <c r="M211" s="71">
        <f t="shared" si="104"/>
        <v>12365.4</v>
      </c>
      <c r="N211" s="71">
        <f t="shared" si="104"/>
        <v>0</v>
      </c>
      <c r="O211" s="71">
        <f t="shared" si="104"/>
        <v>12365.4</v>
      </c>
    </row>
    <row r="212" spans="1:15" ht="110.25">
      <c r="A212" s="36" t="s">
        <v>353</v>
      </c>
      <c r="B212" s="68" t="s">
        <v>894</v>
      </c>
      <c r="C212" s="82" t="s">
        <v>546</v>
      </c>
      <c r="D212" s="82" t="s">
        <v>221</v>
      </c>
      <c r="E212" s="41"/>
      <c r="F212" s="41"/>
      <c r="G212" s="56">
        <f aca="true" t="shared" si="105" ref="G212:O213">G213</f>
        <v>11499</v>
      </c>
      <c r="H212" s="56">
        <f t="shared" si="105"/>
        <v>0</v>
      </c>
      <c r="I212" s="56">
        <f t="shared" si="105"/>
        <v>11499</v>
      </c>
      <c r="J212" s="56">
        <f t="shared" si="105"/>
        <v>11797.8</v>
      </c>
      <c r="K212" s="56">
        <f t="shared" si="105"/>
        <v>0</v>
      </c>
      <c r="L212" s="56">
        <f t="shared" si="105"/>
        <v>11797.8</v>
      </c>
      <c r="M212" s="56">
        <f t="shared" si="105"/>
        <v>12265.4</v>
      </c>
      <c r="N212" s="56">
        <f t="shared" si="105"/>
        <v>0</v>
      </c>
      <c r="O212" s="56">
        <f t="shared" si="105"/>
        <v>12265.4</v>
      </c>
    </row>
    <row r="213" spans="1:15" ht="47.25">
      <c r="A213" s="93" t="s">
        <v>763</v>
      </c>
      <c r="B213" s="52" t="s">
        <v>894</v>
      </c>
      <c r="C213" s="46" t="s">
        <v>546</v>
      </c>
      <c r="D213" s="46" t="s">
        <v>221</v>
      </c>
      <c r="E213" s="39" t="s">
        <v>157</v>
      </c>
      <c r="F213" s="41"/>
      <c r="G213" s="40">
        <f t="shared" si="105"/>
        <v>11499</v>
      </c>
      <c r="H213" s="40">
        <f t="shared" si="105"/>
        <v>0</v>
      </c>
      <c r="I213" s="40">
        <f t="shared" si="105"/>
        <v>11499</v>
      </c>
      <c r="J213" s="40">
        <f t="shared" si="105"/>
        <v>11797.8</v>
      </c>
      <c r="K213" s="40">
        <f t="shared" si="105"/>
        <v>0</v>
      </c>
      <c r="L213" s="40">
        <f t="shared" si="105"/>
        <v>11797.8</v>
      </c>
      <c r="M213" s="40">
        <f t="shared" si="105"/>
        <v>12265.4</v>
      </c>
      <c r="N213" s="40">
        <f t="shared" si="105"/>
        <v>0</v>
      </c>
      <c r="O213" s="40">
        <f t="shared" si="105"/>
        <v>12265.4</v>
      </c>
    </row>
    <row r="214" spans="1:15" ht="31.5">
      <c r="A214" s="93" t="s">
        <v>160</v>
      </c>
      <c r="B214" s="52" t="s">
        <v>894</v>
      </c>
      <c r="C214" s="46" t="s">
        <v>546</v>
      </c>
      <c r="D214" s="46" t="s">
        <v>221</v>
      </c>
      <c r="E214" s="39" t="s">
        <v>158</v>
      </c>
      <c r="F214" s="41"/>
      <c r="G214" s="40">
        <f aca="true" t="shared" si="106" ref="G214:O214">SUM(G215:G217)</f>
        <v>11499</v>
      </c>
      <c r="H214" s="40">
        <f t="shared" si="106"/>
        <v>0</v>
      </c>
      <c r="I214" s="40">
        <f t="shared" si="106"/>
        <v>11499</v>
      </c>
      <c r="J214" s="40">
        <f t="shared" si="106"/>
        <v>11797.8</v>
      </c>
      <c r="K214" s="40">
        <f t="shared" si="106"/>
        <v>0</v>
      </c>
      <c r="L214" s="40">
        <f t="shared" si="106"/>
        <v>11797.8</v>
      </c>
      <c r="M214" s="40">
        <f t="shared" si="106"/>
        <v>12265.4</v>
      </c>
      <c r="N214" s="40">
        <f t="shared" si="106"/>
        <v>0</v>
      </c>
      <c r="O214" s="40">
        <f t="shared" si="106"/>
        <v>12265.4</v>
      </c>
    </row>
    <row r="215" spans="1:15" ht="204.75">
      <c r="A215" s="21" t="s">
        <v>686</v>
      </c>
      <c r="B215" s="52" t="s">
        <v>894</v>
      </c>
      <c r="C215" s="46" t="s">
        <v>546</v>
      </c>
      <c r="D215" s="46" t="s">
        <v>221</v>
      </c>
      <c r="E215" s="41" t="s">
        <v>309</v>
      </c>
      <c r="F215" s="41">
        <v>100</v>
      </c>
      <c r="G215" s="40">
        <f>SUM(H215:I215)</f>
        <v>10497</v>
      </c>
      <c r="H215" s="47"/>
      <c r="I215" s="47">
        <v>10497</v>
      </c>
      <c r="J215" s="40">
        <f>SUM(K215:L215)</f>
        <v>10917</v>
      </c>
      <c r="K215" s="47"/>
      <c r="L215" s="47">
        <v>10917</v>
      </c>
      <c r="M215" s="40">
        <f>SUM(N215:O215)</f>
        <v>11354</v>
      </c>
      <c r="N215" s="47"/>
      <c r="O215" s="47">
        <v>11354</v>
      </c>
    </row>
    <row r="216" spans="1:15" ht="94.5">
      <c r="A216" s="21" t="s">
        <v>507</v>
      </c>
      <c r="B216" s="52" t="s">
        <v>894</v>
      </c>
      <c r="C216" s="46" t="s">
        <v>546</v>
      </c>
      <c r="D216" s="46" t="s">
        <v>221</v>
      </c>
      <c r="E216" s="41" t="s">
        <v>309</v>
      </c>
      <c r="F216" s="41">
        <v>200</v>
      </c>
      <c r="G216" s="40">
        <f>SUM(H216:I216)</f>
        <v>987</v>
      </c>
      <c r="H216" s="47"/>
      <c r="I216" s="47">
        <v>987</v>
      </c>
      <c r="J216" s="40">
        <f>SUM(K216:L216)</f>
        <v>865.8</v>
      </c>
      <c r="K216" s="47"/>
      <c r="L216" s="47">
        <v>865.8</v>
      </c>
      <c r="M216" s="40">
        <f>SUM(N216:O216)</f>
        <v>896.4</v>
      </c>
      <c r="N216" s="47"/>
      <c r="O216" s="47">
        <v>896.4</v>
      </c>
    </row>
    <row r="217" spans="1:15" ht="63">
      <c r="A217" s="21" t="s">
        <v>508</v>
      </c>
      <c r="B217" s="52" t="s">
        <v>894</v>
      </c>
      <c r="C217" s="46" t="s">
        <v>546</v>
      </c>
      <c r="D217" s="46" t="s">
        <v>221</v>
      </c>
      <c r="E217" s="41" t="s">
        <v>309</v>
      </c>
      <c r="F217" s="41">
        <v>800</v>
      </c>
      <c r="G217" s="40">
        <f>SUM(H217:I217)</f>
        <v>15</v>
      </c>
      <c r="H217" s="47"/>
      <c r="I217" s="47">
        <v>15</v>
      </c>
      <c r="J217" s="40">
        <f>SUM(K217:L217)</f>
        <v>15</v>
      </c>
      <c r="K217" s="47"/>
      <c r="L217" s="47">
        <v>15</v>
      </c>
      <c r="M217" s="40">
        <f>SUM(N217:O217)</f>
        <v>15</v>
      </c>
      <c r="N217" s="47"/>
      <c r="O217" s="47">
        <v>15</v>
      </c>
    </row>
    <row r="218" spans="1:15" ht="15.75">
      <c r="A218" s="165" t="s">
        <v>895</v>
      </c>
      <c r="B218" s="68" t="s">
        <v>894</v>
      </c>
      <c r="C218" s="82" t="s">
        <v>546</v>
      </c>
      <c r="D218" s="55">
        <v>11</v>
      </c>
      <c r="E218" s="41"/>
      <c r="F218" s="41"/>
      <c r="G218" s="56">
        <f aca="true" t="shared" si="107" ref="G218:O220">G219</f>
        <v>1000</v>
      </c>
      <c r="H218" s="56">
        <f t="shared" si="107"/>
        <v>0</v>
      </c>
      <c r="I218" s="56">
        <f t="shared" si="107"/>
        <v>1000</v>
      </c>
      <c r="J218" s="56">
        <f t="shared" si="107"/>
        <v>1000</v>
      </c>
      <c r="K218" s="56">
        <f t="shared" si="107"/>
        <v>0</v>
      </c>
      <c r="L218" s="56">
        <f t="shared" si="107"/>
        <v>1000</v>
      </c>
      <c r="M218" s="56">
        <f t="shared" si="107"/>
        <v>100</v>
      </c>
      <c r="N218" s="56">
        <f t="shared" si="107"/>
        <v>0</v>
      </c>
      <c r="O218" s="56">
        <f t="shared" si="107"/>
        <v>100</v>
      </c>
    </row>
    <row r="219" spans="1:15" ht="47.25">
      <c r="A219" s="93" t="s">
        <v>763</v>
      </c>
      <c r="B219" s="181" t="s">
        <v>894</v>
      </c>
      <c r="C219" s="46" t="s">
        <v>546</v>
      </c>
      <c r="D219" s="41">
        <v>11</v>
      </c>
      <c r="E219" s="39" t="s">
        <v>33</v>
      </c>
      <c r="F219" s="41"/>
      <c r="G219" s="40">
        <f t="shared" si="107"/>
        <v>1000</v>
      </c>
      <c r="H219" s="40">
        <f t="shared" si="107"/>
        <v>0</v>
      </c>
      <c r="I219" s="40">
        <f t="shared" si="107"/>
        <v>1000</v>
      </c>
      <c r="J219" s="40">
        <f t="shared" si="107"/>
        <v>1000</v>
      </c>
      <c r="K219" s="40">
        <f t="shared" si="107"/>
        <v>0</v>
      </c>
      <c r="L219" s="40">
        <f t="shared" si="107"/>
        <v>1000</v>
      </c>
      <c r="M219" s="40">
        <f t="shared" si="107"/>
        <v>100</v>
      </c>
      <c r="N219" s="40">
        <f t="shared" si="107"/>
        <v>0</v>
      </c>
      <c r="O219" s="40">
        <f t="shared" si="107"/>
        <v>100</v>
      </c>
    </row>
    <row r="220" spans="1:15" ht="31.5">
      <c r="A220" s="93" t="s">
        <v>160</v>
      </c>
      <c r="B220" s="181" t="s">
        <v>894</v>
      </c>
      <c r="C220" s="46" t="s">
        <v>546</v>
      </c>
      <c r="D220" s="41">
        <v>11</v>
      </c>
      <c r="E220" s="39" t="s">
        <v>34</v>
      </c>
      <c r="F220" s="41"/>
      <c r="G220" s="40">
        <f t="shared" si="107"/>
        <v>1000</v>
      </c>
      <c r="H220" s="40">
        <f t="shared" si="107"/>
        <v>0</v>
      </c>
      <c r="I220" s="40">
        <f t="shared" si="107"/>
        <v>1000</v>
      </c>
      <c r="J220" s="40">
        <f t="shared" si="107"/>
        <v>1000</v>
      </c>
      <c r="K220" s="40">
        <f t="shared" si="107"/>
        <v>0</v>
      </c>
      <c r="L220" s="40">
        <f t="shared" si="107"/>
        <v>1000</v>
      </c>
      <c r="M220" s="40">
        <f t="shared" si="107"/>
        <v>100</v>
      </c>
      <c r="N220" s="40">
        <f t="shared" si="107"/>
        <v>0</v>
      </c>
      <c r="O220" s="40">
        <f t="shared" si="107"/>
        <v>100</v>
      </c>
    </row>
    <row r="221" spans="1:15" ht="31.5">
      <c r="A221" s="58" t="s">
        <v>509</v>
      </c>
      <c r="B221" s="181" t="s">
        <v>894</v>
      </c>
      <c r="C221" s="46" t="s">
        <v>546</v>
      </c>
      <c r="D221" s="41">
        <v>11</v>
      </c>
      <c r="E221" s="41" t="s">
        <v>318</v>
      </c>
      <c r="F221" s="41" t="s">
        <v>875</v>
      </c>
      <c r="G221" s="40">
        <f>SUM(H221:I221)</f>
        <v>1000</v>
      </c>
      <c r="H221" s="40">
        <v>0</v>
      </c>
      <c r="I221" s="40">
        <v>1000</v>
      </c>
      <c r="J221" s="40">
        <f>SUM(K221:L221)</f>
        <v>1000</v>
      </c>
      <c r="K221" s="40">
        <v>0</v>
      </c>
      <c r="L221" s="40">
        <v>1000</v>
      </c>
      <c r="M221" s="40">
        <f>SUM(N221:O221)</f>
        <v>100</v>
      </c>
      <c r="N221" s="40">
        <v>0</v>
      </c>
      <c r="O221" s="40">
        <v>100</v>
      </c>
    </row>
    <row r="222" spans="1:15" s="57" customFormat="1" ht="15.75">
      <c r="A222" s="106" t="s">
        <v>140</v>
      </c>
      <c r="B222" s="68" t="s">
        <v>894</v>
      </c>
      <c r="C222" s="82" t="s">
        <v>553</v>
      </c>
      <c r="D222" s="55"/>
      <c r="E222" s="55"/>
      <c r="F222" s="105"/>
      <c r="G222" s="56">
        <f aca="true" t="shared" si="108" ref="G222:O223">G223</f>
        <v>903</v>
      </c>
      <c r="H222" s="56">
        <f t="shared" si="108"/>
        <v>903</v>
      </c>
      <c r="I222" s="56">
        <f t="shared" si="108"/>
        <v>0</v>
      </c>
      <c r="J222" s="56">
        <f t="shared" si="108"/>
        <v>939</v>
      </c>
      <c r="K222" s="56">
        <f t="shared" si="108"/>
        <v>939</v>
      </c>
      <c r="L222" s="56">
        <f t="shared" si="108"/>
        <v>0</v>
      </c>
      <c r="M222" s="56">
        <f t="shared" si="108"/>
        <v>989</v>
      </c>
      <c r="N222" s="56">
        <f t="shared" si="108"/>
        <v>989</v>
      </c>
      <c r="O222" s="56">
        <f t="shared" si="108"/>
        <v>0</v>
      </c>
    </row>
    <row r="223" spans="1:15" s="57" customFormat="1" ht="15.75">
      <c r="A223" s="106" t="s">
        <v>141</v>
      </c>
      <c r="B223" s="68" t="s">
        <v>894</v>
      </c>
      <c r="C223" s="82" t="s">
        <v>553</v>
      </c>
      <c r="D223" s="82" t="s">
        <v>218</v>
      </c>
      <c r="E223" s="55"/>
      <c r="F223" s="105"/>
      <c r="G223" s="56">
        <f>G224</f>
        <v>903</v>
      </c>
      <c r="H223" s="56">
        <f t="shared" si="108"/>
        <v>903</v>
      </c>
      <c r="I223" s="56">
        <f t="shared" si="108"/>
        <v>0</v>
      </c>
      <c r="J223" s="56">
        <f>J224</f>
        <v>939</v>
      </c>
      <c r="K223" s="56">
        <f t="shared" si="108"/>
        <v>939</v>
      </c>
      <c r="L223" s="56">
        <f t="shared" si="108"/>
        <v>0</v>
      </c>
      <c r="M223" s="56">
        <f>M224</f>
        <v>989</v>
      </c>
      <c r="N223" s="56">
        <f t="shared" si="108"/>
        <v>989</v>
      </c>
      <c r="O223" s="56">
        <f t="shared" si="108"/>
        <v>0</v>
      </c>
    </row>
    <row r="224" spans="1:15" s="57" customFormat="1" ht="47.25">
      <c r="A224" s="93" t="s">
        <v>763</v>
      </c>
      <c r="B224" s="186" t="s">
        <v>894</v>
      </c>
      <c r="C224" s="53" t="s">
        <v>553</v>
      </c>
      <c r="D224" s="53" t="s">
        <v>218</v>
      </c>
      <c r="E224" s="59" t="s">
        <v>33</v>
      </c>
      <c r="F224" s="105"/>
      <c r="G224" s="40">
        <f>G225</f>
        <v>903</v>
      </c>
      <c r="H224" s="40">
        <f>H225</f>
        <v>903</v>
      </c>
      <c r="I224" s="40">
        <f>I225</f>
        <v>0</v>
      </c>
      <c r="J224" s="40">
        <f>J225</f>
        <v>939</v>
      </c>
      <c r="K224" s="40">
        <f>K225</f>
        <v>939</v>
      </c>
      <c r="L224" s="40">
        <f>L225</f>
        <v>0</v>
      </c>
      <c r="M224" s="40">
        <f>M225</f>
        <v>989</v>
      </c>
      <c r="N224" s="40">
        <f>N225</f>
        <v>989</v>
      </c>
      <c r="O224" s="40">
        <f>O225</f>
        <v>0</v>
      </c>
    </row>
    <row r="225" spans="1:15" s="57" customFormat="1" ht="31.5">
      <c r="A225" s="93" t="s">
        <v>160</v>
      </c>
      <c r="B225" s="186" t="s">
        <v>894</v>
      </c>
      <c r="C225" s="53" t="s">
        <v>553</v>
      </c>
      <c r="D225" s="53" t="s">
        <v>218</v>
      </c>
      <c r="E225" s="59" t="s">
        <v>34</v>
      </c>
      <c r="F225" s="105"/>
      <c r="G225" s="40">
        <f>G226</f>
        <v>903</v>
      </c>
      <c r="H225" s="40">
        <f>H226</f>
        <v>903</v>
      </c>
      <c r="I225" s="40">
        <f>I226</f>
        <v>0</v>
      </c>
      <c r="J225" s="40">
        <f>J226</f>
        <v>939</v>
      </c>
      <c r="K225" s="40">
        <f>K226</f>
        <v>939</v>
      </c>
      <c r="L225" s="40">
        <f>L226</f>
        <v>0</v>
      </c>
      <c r="M225" s="40">
        <f>M226</f>
        <v>989</v>
      </c>
      <c r="N225" s="40">
        <f>N226</f>
        <v>989</v>
      </c>
      <c r="O225" s="40">
        <f>O226</f>
        <v>0</v>
      </c>
    </row>
    <row r="226" spans="1:15" ht="110.25">
      <c r="A226" s="58" t="s">
        <v>251</v>
      </c>
      <c r="B226" s="186" t="s">
        <v>894</v>
      </c>
      <c r="C226" s="53" t="s">
        <v>553</v>
      </c>
      <c r="D226" s="53" t="s">
        <v>218</v>
      </c>
      <c r="E226" s="45" t="s">
        <v>319</v>
      </c>
      <c r="F226" s="88">
        <v>500</v>
      </c>
      <c r="G226" s="40">
        <f>SUM(H226:I226)</f>
        <v>903</v>
      </c>
      <c r="H226" s="40">
        <v>903</v>
      </c>
      <c r="I226" s="40">
        <v>0</v>
      </c>
      <c r="J226" s="40">
        <f>SUM(K226:L226)</f>
        <v>939</v>
      </c>
      <c r="K226" s="40">
        <v>939</v>
      </c>
      <c r="L226" s="40">
        <v>0</v>
      </c>
      <c r="M226" s="40">
        <f>SUM(N226:O226)</f>
        <v>989</v>
      </c>
      <c r="N226" s="40">
        <v>989</v>
      </c>
      <c r="O226" s="40">
        <v>0</v>
      </c>
    </row>
    <row r="227" spans="1:15" s="57" customFormat="1" ht="15.75">
      <c r="A227" s="36" t="s">
        <v>523</v>
      </c>
      <c r="B227" s="187" t="s">
        <v>894</v>
      </c>
      <c r="C227" s="68" t="s">
        <v>547</v>
      </c>
      <c r="D227" s="68"/>
      <c r="E227" s="107"/>
      <c r="F227" s="105"/>
      <c r="G227" s="56">
        <f>G228</f>
        <v>5515.6</v>
      </c>
      <c r="H227" s="56">
        <f aca="true" t="shared" si="109" ref="H227:O231">H228</f>
        <v>0</v>
      </c>
      <c r="I227" s="56">
        <f t="shared" si="109"/>
        <v>5515.6</v>
      </c>
      <c r="J227" s="56">
        <f t="shared" si="109"/>
        <v>5515.6</v>
      </c>
      <c r="K227" s="56">
        <f t="shared" si="109"/>
        <v>0</v>
      </c>
      <c r="L227" s="56">
        <f t="shared" si="109"/>
        <v>5515.6</v>
      </c>
      <c r="M227" s="56">
        <f t="shared" si="109"/>
        <v>5515.6</v>
      </c>
      <c r="N227" s="56">
        <f t="shared" si="109"/>
        <v>0</v>
      </c>
      <c r="O227" s="56">
        <f t="shared" si="109"/>
        <v>5515.6</v>
      </c>
    </row>
    <row r="228" spans="1:15" s="57" customFormat="1" ht="47.25">
      <c r="A228" s="165" t="s">
        <v>907</v>
      </c>
      <c r="B228" s="187" t="s">
        <v>894</v>
      </c>
      <c r="C228" s="68" t="s">
        <v>547</v>
      </c>
      <c r="D228" s="68" t="s">
        <v>908</v>
      </c>
      <c r="E228" s="107"/>
      <c r="F228" s="105"/>
      <c r="G228" s="56">
        <f>G229</f>
        <v>5515.6</v>
      </c>
      <c r="H228" s="56">
        <f t="shared" si="109"/>
        <v>0</v>
      </c>
      <c r="I228" s="56">
        <f t="shared" si="109"/>
        <v>5515.6</v>
      </c>
      <c r="J228" s="56">
        <f t="shared" si="109"/>
        <v>5515.6</v>
      </c>
      <c r="K228" s="56">
        <f t="shared" si="109"/>
        <v>0</v>
      </c>
      <c r="L228" s="56">
        <f t="shared" si="109"/>
        <v>5515.6</v>
      </c>
      <c r="M228" s="56">
        <f t="shared" si="109"/>
        <v>5515.6</v>
      </c>
      <c r="N228" s="56">
        <f t="shared" si="109"/>
        <v>0</v>
      </c>
      <c r="O228" s="56">
        <f t="shared" si="109"/>
        <v>5515.6</v>
      </c>
    </row>
    <row r="229" spans="1:15" ht="94.5">
      <c r="A229" s="58" t="s">
        <v>193</v>
      </c>
      <c r="B229" s="186" t="s">
        <v>894</v>
      </c>
      <c r="C229" s="52" t="s">
        <v>547</v>
      </c>
      <c r="D229" s="52" t="s">
        <v>908</v>
      </c>
      <c r="E229" s="59" t="s">
        <v>261</v>
      </c>
      <c r="F229" s="88"/>
      <c r="G229" s="40">
        <f>G230</f>
        <v>5515.6</v>
      </c>
      <c r="H229" s="40">
        <f t="shared" si="109"/>
        <v>0</v>
      </c>
      <c r="I229" s="40">
        <f t="shared" si="109"/>
        <v>5515.6</v>
      </c>
      <c r="J229" s="40">
        <f t="shared" si="109"/>
        <v>5515.6</v>
      </c>
      <c r="K229" s="40">
        <f t="shared" si="109"/>
        <v>0</v>
      </c>
      <c r="L229" s="40">
        <f t="shared" si="109"/>
        <v>5515.6</v>
      </c>
      <c r="M229" s="40">
        <f t="shared" si="109"/>
        <v>5515.6</v>
      </c>
      <c r="N229" s="40">
        <f t="shared" si="109"/>
        <v>0</v>
      </c>
      <c r="O229" s="40">
        <f t="shared" si="109"/>
        <v>5515.6</v>
      </c>
    </row>
    <row r="230" spans="1:15" ht="141.75">
      <c r="A230" s="58" t="s">
        <v>182</v>
      </c>
      <c r="B230" s="186" t="s">
        <v>894</v>
      </c>
      <c r="C230" s="52" t="s">
        <v>547</v>
      </c>
      <c r="D230" s="52" t="s">
        <v>908</v>
      </c>
      <c r="E230" s="59" t="s">
        <v>262</v>
      </c>
      <c r="F230" s="88"/>
      <c r="G230" s="40">
        <f>G231</f>
        <v>5515.6</v>
      </c>
      <c r="H230" s="40">
        <f t="shared" si="109"/>
        <v>0</v>
      </c>
      <c r="I230" s="40">
        <f t="shared" si="109"/>
        <v>5515.6</v>
      </c>
      <c r="J230" s="40">
        <f t="shared" si="109"/>
        <v>5515.6</v>
      </c>
      <c r="K230" s="40">
        <f t="shared" si="109"/>
        <v>0</v>
      </c>
      <c r="L230" s="40">
        <f t="shared" si="109"/>
        <v>5515.6</v>
      </c>
      <c r="M230" s="40">
        <f t="shared" si="109"/>
        <v>5515.6</v>
      </c>
      <c r="N230" s="40">
        <f t="shared" si="109"/>
        <v>0</v>
      </c>
      <c r="O230" s="40">
        <f t="shared" si="109"/>
        <v>5515.6</v>
      </c>
    </row>
    <row r="231" spans="1:15" ht="94.5">
      <c r="A231" s="58" t="s">
        <v>265</v>
      </c>
      <c r="B231" s="186" t="s">
        <v>894</v>
      </c>
      <c r="C231" s="52" t="s">
        <v>547</v>
      </c>
      <c r="D231" s="52" t="s">
        <v>908</v>
      </c>
      <c r="E231" s="59" t="s">
        <v>263</v>
      </c>
      <c r="F231" s="88"/>
      <c r="G231" s="40">
        <f>G232</f>
        <v>5515.6</v>
      </c>
      <c r="H231" s="40">
        <f t="shared" si="109"/>
        <v>0</v>
      </c>
      <c r="I231" s="40">
        <f t="shared" si="109"/>
        <v>5515.6</v>
      </c>
      <c r="J231" s="40">
        <f t="shared" si="109"/>
        <v>5515.6</v>
      </c>
      <c r="K231" s="40">
        <f t="shared" si="109"/>
        <v>0</v>
      </c>
      <c r="L231" s="40">
        <f t="shared" si="109"/>
        <v>5515.6</v>
      </c>
      <c r="M231" s="40">
        <f t="shared" si="109"/>
        <v>5515.6</v>
      </c>
      <c r="N231" s="40">
        <f t="shared" si="109"/>
        <v>0</v>
      </c>
      <c r="O231" s="40">
        <f t="shared" si="109"/>
        <v>5515.6</v>
      </c>
    </row>
    <row r="232" spans="1:15" ht="126">
      <c r="A232" s="58" t="s">
        <v>266</v>
      </c>
      <c r="B232" s="186" t="s">
        <v>894</v>
      </c>
      <c r="C232" s="52" t="s">
        <v>547</v>
      </c>
      <c r="D232" s="52" t="s">
        <v>908</v>
      </c>
      <c r="E232" s="45" t="s">
        <v>264</v>
      </c>
      <c r="F232" s="88">
        <v>200</v>
      </c>
      <c r="G232" s="40">
        <f>SUM(H232:I232)</f>
        <v>5515.6</v>
      </c>
      <c r="H232" s="40"/>
      <c r="I232" s="40">
        <v>5515.6</v>
      </c>
      <c r="J232" s="40">
        <f>SUM(K232:L232)</f>
        <v>5515.6</v>
      </c>
      <c r="K232" s="40"/>
      <c r="L232" s="40">
        <v>5515.6</v>
      </c>
      <c r="M232" s="40">
        <f>SUM(N232:O232)</f>
        <v>5515.6</v>
      </c>
      <c r="N232" s="40"/>
      <c r="O232" s="40">
        <v>5515.6</v>
      </c>
    </row>
    <row r="233" spans="1:15" ht="110.25">
      <c r="A233" s="165" t="s">
        <v>525</v>
      </c>
      <c r="B233" s="68" t="s">
        <v>894</v>
      </c>
      <c r="C233" s="55">
        <v>14</v>
      </c>
      <c r="D233" s="41"/>
      <c r="E233" s="41"/>
      <c r="F233" s="41"/>
      <c r="G233" s="56">
        <f>SUM(G234,)</f>
        <v>21755</v>
      </c>
      <c r="H233" s="56">
        <f aca="true" t="shared" si="110" ref="H233:O233">SUM(H234,)</f>
        <v>17286</v>
      </c>
      <c r="I233" s="56">
        <f t="shared" si="110"/>
        <v>4469</v>
      </c>
      <c r="J233" s="56">
        <f t="shared" si="110"/>
        <v>21755</v>
      </c>
      <c r="K233" s="56">
        <f t="shared" si="110"/>
        <v>17286</v>
      </c>
      <c r="L233" s="56">
        <f t="shared" si="110"/>
        <v>4469</v>
      </c>
      <c r="M233" s="56">
        <f t="shared" si="110"/>
        <v>21755</v>
      </c>
      <c r="N233" s="56">
        <f t="shared" si="110"/>
        <v>17286</v>
      </c>
      <c r="O233" s="56">
        <f t="shared" si="110"/>
        <v>4469</v>
      </c>
    </row>
    <row r="234" spans="1:15" ht="126">
      <c r="A234" s="165" t="s">
        <v>278</v>
      </c>
      <c r="B234" s="68" t="s">
        <v>894</v>
      </c>
      <c r="C234" s="55">
        <v>14</v>
      </c>
      <c r="D234" s="82" t="s">
        <v>546</v>
      </c>
      <c r="E234" s="41"/>
      <c r="F234" s="41"/>
      <c r="G234" s="56">
        <f aca="true" t="shared" si="111" ref="G234:O234">SUM(G237,G238)</f>
        <v>21755</v>
      </c>
      <c r="H234" s="56">
        <f t="shared" si="111"/>
        <v>17286</v>
      </c>
      <c r="I234" s="56">
        <f t="shared" si="111"/>
        <v>4469</v>
      </c>
      <c r="J234" s="56">
        <f t="shared" si="111"/>
        <v>21755</v>
      </c>
      <c r="K234" s="56">
        <f t="shared" si="111"/>
        <v>17286</v>
      </c>
      <c r="L234" s="56">
        <f t="shared" si="111"/>
        <v>4469</v>
      </c>
      <c r="M234" s="56">
        <f t="shared" si="111"/>
        <v>21755</v>
      </c>
      <c r="N234" s="56">
        <f t="shared" si="111"/>
        <v>17286</v>
      </c>
      <c r="O234" s="56">
        <f t="shared" si="111"/>
        <v>4469</v>
      </c>
    </row>
    <row r="235" spans="1:15" ht="47.25">
      <c r="A235" s="93" t="s">
        <v>763</v>
      </c>
      <c r="B235" s="181" t="s">
        <v>279</v>
      </c>
      <c r="C235" s="41">
        <v>14</v>
      </c>
      <c r="D235" s="46" t="s">
        <v>546</v>
      </c>
      <c r="E235" s="59" t="s">
        <v>33</v>
      </c>
      <c r="F235" s="41"/>
      <c r="G235" s="40">
        <f aca="true" t="shared" si="112" ref="G235:O235">G236</f>
        <v>21755</v>
      </c>
      <c r="H235" s="40">
        <f t="shared" si="112"/>
        <v>17286</v>
      </c>
      <c r="I235" s="40">
        <f t="shared" si="112"/>
        <v>4469</v>
      </c>
      <c r="J235" s="40">
        <f t="shared" si="112"/>
        <v>21755</v>
      </c>
      <c r="K235" s="40">
        <f t="shared" si="112"/>
        <v>17286</v>
      </c>
      <c r="L235" s="40">
        <f t="shared" si="112"/>
        <v>4469</v>
      </c>
      <c r="M235" s="40">
        <f t="shared" si="112"/>
        <v>21755</v>
      </c>
      <c r="N235" s="40">
        <f t="shared" si="112"/>
        <v>17286</v>
      </c>
      <c r="O235" s="40">
        <f t="shared" si="112"/>
        <v>4469</v>
      </c>
    </row>
    <row r="236" spans="1:15" ht="31.5">
      <c r="A236" s="93" t="s">
        <v>160</v>
      </c>
      <c r="B236" s="181" t="s">
        <v>279</v>
      </c>
      <c r="C236" s="41">
        <v>14</v>
      </c>
      <c r="D236" s="46" t="s">
        <v>546</v>
      </c>
      <c r="E236" s="59" t="s">
        <v>34</v>
      </c>
      <c r="F236" s="41"/>
      <c r="G236" s="40">
        <f aca="true" t="shared" si="113" ref="G236:O236">SUM(G237:G238)</f>
        <v>21755</v>
      </c>
      <c r="H236" s="40">
        <f t="shared" si="113"/>
        <v>17286</v>
      </c>
      <c r="I236" s="40">
        <f t="shared" si="113"/>
        <v>4469</v>
      </c>
      <c r="J236" s="40">
        <f t="shared" si="113"/>
        <v>21755</v>
      </c>
      <c r="K236" s="40">
        <f t="shared" si="113"/>
        <v>17286</v>
      </c>
      <c r="L236" s="40">
        <f t="shared" si="113"/>
        <v>4469</v>
      </c>
      <c r="M236" s="40">
        <f t="shared" si="113"/>
        <v>21755</v>
      </c>
      <c r="N236" s="40">
        <f t="shared" si="113"/>
        <v>17286</v>
      </c>
      <c r="O236" s="40">
        <f t="shared" si="113"/>
        <v>4469</v>
      </c>
    </row>
    <row r="237" spans="1:15" ht="141.75">
      <c r="A237" s="43" t="s">
        <v>252</v>
      </c>
      <c r="B237" s="181" t="s">
        <v>279</v>
      </c>
      <c r="C237" s="41">
        <v>14</v>
      </c>
      <c r="D237" s="46" t="s">
        <v>546</v>
      </c>
      <c r="E237" s="45" t="s">
        <v>155</v>
      </c>
      <c r="F237" s="41" t="s">
        <v>906</v>
      </c>
      <c r="G237" s="40">
        <f>SUM(H237:I237)</f>
        <v>17286</v>
      </c>
      <c r="H237" s="40">
        <v>17286</v>
      </c>
      <c r="I237" s="40">
        <v>0</v>
      </c>
      <c r="J237" s="40">
        <f>SUM(K237:L237)</f>
        <v>17286</v>
      </c>
      <c r="K237" s="40">
        <v>17286</v>
      </c>
      <c r="L237" s="40">
        <v>0</v>
      </c>
      <c r="M237" s="40">
        <f>SUM(N237:O237)</f>
        <v>17286</v>
      </c>
      <c r="N237" s="40">
        <v>17286</v>
      </c>
      <c r="O237" s="40">
        <v>0</v>
      </c>
    </row>
    <row r="238" spans="1:15" ht="78.75">
      <c r="A238" s="58" t="s">
        <v>120</v>
      </c>
      <c r="B238" s="181" t="s">
        <v>894</v>
      </c>
      <c r="C238" s="41" t="s">
        <v>280</v>
      </c>
      <c r="D238" s="46" t="s">
        <v>546</v>
      </c>
      <c r="E238" s="45" t="s">
        <v>156</v>
      </c>
      <c r="F238" s="41" t="s">
        <v>906</v>
      </c>
      <c r="G238" s="40">
        <f>SUM(H238:I238)</f>
        <v>4469</v>
      </c>
      <c r="H238" s="40"/>
      <c r="I238" s="40">
        <v>4469</v>
      </c>
      <c r="J238" s="40">
        <f>SUM(K238:L238)</f>
        <v>4469</v>
      </c>
      <c r="K238" s="40"/>
      <c r="L238" s="40">
        <v>4469</v>
      </c>
      <c r="M238" s="40">
        <f>SUM(N238:O238)</f>
        <v>4469</v>
      </c>
      <c r="N238" s="40"/>
      <c r="O238" s="40">
        <v>4469</v>
      </c>
    </row>
    <row r="239" spans="1:15" ht="63">
      <c r="A239" s="36" t="s">
        <v>281</v>
      </c>
      <c r="B239" s="111">
        <v>871</v>
      </c>
      <c r="C239" s="97"/>
      <c r="D239" s="97"/>
      <c r="E239" s="97"/>
      <c r="F239" s="97"/>
      <c r="G239" s="188">
        <f aca="true" t="shared" si="114" ref="G239:O239">SUM(G240,G280)</f>
        <v>439364.4</v>
      </c>
      <c r="H239" s="188">
        <f t="shared" si="114"/>
        <v>303955.9</v>
      </c>
      <c r="I239" s="188">
        <f t="shared" si="114"/>
        <v>135408.5</v>
      </c>
      <c r="J239" s="188">
        <f t="shared" si="114"/>
        <v>433858</v>
      </c>
      <c r="K239" s="188">
        <f t="shared" si="114"/>
        <v>319097.19999999995</v>
      </c>
      <c r="L239" s="188">
        <f t="shared" si="114"/>
        <v>114760.8</v>
      </c>
      <c r="M239" s="188">
        <f t="shared" si="114"/>
        <v>443559.39999999997</v>
      </c>
      <c r="N239" s="188">
        <f t="shared" si="114"/>
        <v>333231.89999999997</v>
      </c>
      <c r="O239" s="188">
        <f t="shared" si="114"/>
        <v>110327.5</v>
      </c>
    </row>
    <row r="240" spans="1:15" ht="15.75">
      <c r="A240" s="165" t="s">
        <v>882</v>
      </c>
      <c r="B240" s="68" t="s">
        <v>282</v>
      </c>
      <c r="C240" s="82" t="s">
        <v>578</v>
      </c>
      <c r="D240" s="41"/>
      <c r="E240" s="41"/>
      <c r="F240" s="41"/>
      <c r="G240" s="56">
        <f>SUM(G241,G247,G256,G264,G269)</f>
        <v>417620.4</v>
      </c>
      <c r="H240" s="56">
        <f aca="true" t="shared" si="115" ref="H240:O240">SUM(H241,H247,H256,H264,H269)</f>
        <v>282211.9</v>
      </c>
      <c r="I240" s="56">
        <f t="shared" si="115"/>
        <v>135408.5</v>
      </c>
      <c r="J240" s="56">
        <f t="shared" si="115"/>
        <v>411362</v>
      </c>
      <c r="K240" s="56">
        <f t="shared" si="115"/>
        <v>296601.19999999995</v>
      </c>
      <c r="L240" s="56">
        <f t="shared" si="115"/>
        <v>114760.8</v>
      </c>
      <c r="M240" s="56">
        <f t="shared" si="115"/>
        <v>420188.39999999997</v>
      </c>
      <c r="N240" s="56">
        <f t="shared" si="115"/>
        <v>309860.89999999997</v>
      </c>
      <c r="O240" s="56">
        <f t="shared" si="115"/>
        <v>110327.5</v>
      </c>
    </row>
    <row r="241" spans="1:15" ht="15.75">
      <c r="A241" s="165" t="s">
        <v>283</v>
      </c>
      <c r="B241" s="68" t="s">
        <v>282</v>
      </c>
      <c r="C241" s="82" t="s">
        <v>578</v>
      </c>
      <c r="D241" s="82" t="s">
        <v>546</v>
      </c>
      <c r="E241" s="41"/>
      <c r="F241" s="41"/>
      <c r="G241" s="56">
        <f>SUM(G242,)</f>
        <v>108865.6</v>
      </c>
      <c r="H241" s="56">
        <f aca="true" t="shared" si="116" ref="H241:O241">SUM(H242,)</f>
        <v>87053</v>
      </c>
      <c r="I241" s="56">
        <f t="shared" si="116"/>
        <v>21812.6</v>
      </c>
      <c r="J241" s="56">
        <f t="shared" si="116"/>
        <v>106736.8</v>
      </c>
      <c r="K241" s="56">
        <f t="shared" si="116"/>
        <v>91664</v>
      </c>
      <c r="L241" s="56">
        <f t="shared" si="116"/>
        <v>15072.8</v>
      </c>
      <c r="M241" s="56">
        <f t="shared" si="116"/>
        <v>108964</v>
      </c>
      <c r="N241" s="56">
        <f t="shared" si="116"/>
        <v>95999</v>
      </c>
      <c r="O241" s="56">
        <f t="shared" si="116"/>
        <v>12965</v>
      </c>
    </row>
    <row r="242" spans="1:15" ht="63">
      <c r="A242" s="58" t="s">
        <v>913</v>
      </c>
      <c r="B242" s="181" t="s">
        <v>282</v>
      </c>
      <c r="C242" s="46" t="s">
        <v>578</v>
      </c>
      <c r="D242" s="46" t="s">
        <v>546</v>
      </c>
      <c r="E242" s="39" t="s">
        <v>799</v>
      </c>
      <c r="F242" s="41"/>
      <c r="G242" s="40">
        <f aca="true" t="shared" si="117" ref="G242:O243">G243</f>
        <v>108865.6</v>
      </c>
      <c r="H242" s="40">
        <f t="shared" si="117"/>
        <v>87053</v>
      </c>
      <c r="I242" s="40">
        <f t="shared" si="117"/>
        <v>21812.6</v>
      </c>
      <c r="J242" s="40">
        <f t="shared" si="117"/>
        <v>106736.8</v>
      </c>
      <c r="K242" s="40">
        <f t="shared" si="117"/>
        <v>91664</v>
      </c>
      <c r="L242" s="40">
        <f t="shared" si="117"/>
        <v>15072.8</v>
      </c>
      <c r="M242" s="40">
        <f t="shared" si="117"/>
        <v>108964</v>
      </c>
      <c r="N242" s="40">
        <f t="shared" si="117"/>
        <v>95999</v>
      </c>
      <c r="O242" s="40">
        <f t="shared" si="117"/>
        <v>12965</v>
      </c>
    </row>
    <row r="243" spans="1:15" ht="110.25">
      <c r="A243" s="58" t="s">
        <v>922</v>
      </c>
      <c r="B243" s="181" t="s">
        <v>282</v>
      </c>
      <c r="C243" s="46" t="s">
        <v>578</v>
      </c>
      <c r="D243" s="46" t="s">
        <v>546</v>
      </c>
      <c r="E243" s="39" t="s">
        <v>800</v>
      </c>
      <c r="F243" s="41"/>
      <c r="G243" s="40">
        <f t="shared" si="117"/>
        <v>108865.6</v>
      </c>
      <c r="H243" s="40">
        <f t="shared" si="117"/>
        <v>87053</v>
      </c>
      <c r="I243" s="40">
        <f t="shared" si="117"/>
        <v>21812.6</v>
      </c>
      <c r="J243" s="40">
        <f t="shared" si="117"/>
        <v>106736.8</v>
      </c>
      <c r="K243" s="40">
        <f t="shared" si="117"/>
        <v>91664</v>
      </c>
      <c r="L243" s="40">
        <f t="shared" si="117"/>
        <v>15072.8</v>
      </c>
      <c r="M243" s="40">
        <f t="shared" si="117"/>
        <v>108964</v>
      </c>
      <c r="N243" s="40">
        <f t="shared" si="117"/>
        <v>95999</v>
      </c>
      <c r="O243" s="40">
        <f t="shared" si="117"/>
        <v>12965</v>
      </c>
    </row>
    <row r="244" spans="1:15" ht="78.75">
      <c r="A244" s="58" t="s">
        <v>858</v>
      </c>
      <c r="B244" s="181" t="s">
        <v>282</v>
      </c>
      <c r="C244" s="46" t="s">
        <v>578</v>
      </c>
      <c r="D244" s="46" t="s">
        <v>546</v>
      </c>
      <c r="E244" s="39" t="s">
        <v>801</v>
      </c>
      <c r="F244" s="41"/>
      <c r="G244" s="40">
        <f aca="true" t="shared" si="118" ref="G244:O244">SUM(G245:G246)</f>
        <v>108865.6</v>
      </c>
      <c r="H244" s="40">
        <f t="shared" si="118"/>
        <v>87053</v>
      </c>
      <c r="I244" s="40">
        <f t="shared" si="118"/>
        <v>21812.6</v>
      </c>
      <c r="J244" s="40">
        <f t="shared" si="118"/>
        <v>106736.8</v>
      </c>
      <c r="K244" s="40">
        <f t="shared" si="118"/>
        <v>91664</v>
      </c>
      <c r="L244" s="40">
        <f t="shared" si="118"/>
        <v>15072.8</v>
      </c>
      <c r="M244" s="40">
        <f t="shared" si="118"/>
        <v>108964</v>
      </c>
      <c r="N244" s="40">
        <f t="shared" si="118"/>
        <v>95999</v>
      </c>
      <c r="O244" s="40">
        <f t="shared" si="118"/>
        <v>12965</v>
      </c>
    </row>
    <row r="245" spans="1:15" ht="236.25">
      <c r="A245" s="58" t="s">
        <v>594</v>
      </c>
      <c r="B245" s="181" t="s">
        <v>282</v>
      </c>
      <c r="C245" s="46" t="s">
        <v>578</v>
      </c>
      <c r="D245" s="46" t="s">
        <v>546</v>
      </c>
      <c r="E245" s="41" t="s">
        <v>804</v>
      </c>
      <c r="F245" s="41" t="s">
        <v>883</v>
      </c>
      <c r="G245" s="40">
        <f>SUM(H245:I245)</f>
        <v>21812.6</v>
      </c>
      <c r="H245" s="40">
        <v>0</v>
      </c>
      <c r="I245" s="40">
        <v>21812.6</v>
      </c>
      <c r="J245" s="40">
        <f>SUM(K245:L245)</f>
        <v>15072.8</v>
      </c>
      <c r="K245" s="40">
        <v>0</v>
      </c>
      <c r="L245" s="40">
        <v>15072.8</v>
      </c>
      <c r="M245" s="40">
        <f>SUM(N245:O245)</f>
        <v>12965</v>
      </c>
      <c r="N245" s="40">
        <v>0</v>
      </c>
      <c r="O245" s="40">
        <v>12965</v>
      </c>
    </row>
    <row r="246" spans="1:15" ht="236.25">
      <c r="A246" s="43" t="s">
        <v>859</v>
      </c>
      <c r="B246" s="181" t="s">
        <v>282</v>
      </c>
      <c r="C246" s="46" t="s">
        <v>578</v>
      </c>
      <c r="D246" s="46" t="s">
        <v>546</v>
      </c>
      <c r="E246" s="45" t="s">
        <v>805</v>
      </c>
      <c r="F246" s="41" t="s">
        <v>883</v>
      </c>
      <c r="G246" s="40">
        <f>SUM(H246:I246)</f>
        <v>87053</v>
      </c>
      <c r="H246" s="40">
        <v>87053</v>
      </c>
      <c r="I246" s="40">
        <v>0</v>
      </c>
      <c r="J246" s="40">
        <f>SUM(K246:L246)</f>
        <v>91664</v>
      </c>
      <c r="K246" s="40">
        <v>91664</v>
      </c>
      <c r="L246" s="40">
        <v>0</v>
      </c>
      <c r="M246" s="40">
        <f>SUM(N246:O246)</f>
        <v>95999</v>
      </c>
      <c r="N246" s="40">
        <v>95999</v>
      </c>
      <c r="O246" s="40">
        <v>0</v>
      </c>
    </row>
    <row r="247" spans="1:15" ht="15.75">
      <c r="A247" s="165" t="s">
        <v>284</v>
      </c>
      <c r="B247" s="68" t="s">
        <v>282</v>
      </c>
      <c r="C247" s="82" t="s">
        <v>578</v>
      </c>
      <c r="D247" s="82" t="s">
        <v>553</v>
      </c>
      <c r="E247" s="41"/>
      <c r="F247" s="41"/>
      <c r="G247" s="56">
        <f aca="true" t="shared" si="119" ref="G247:O247">SUM(G248)</f>
        <v>248545.4</v>
      </c>
      <c r="H247" s="56">
        <f t="shared" si="119"/>
        <v>194954</v>
      </c>
      <c r="I247" s="56">
        <f t="shared" si="119"/>
        <v>53591.4</v>
      </c>
      <c r="J247" s="56">
        <f t="shared" si="119"/>
        <v>240429.1</v>
      </c>
      <c r="K247" s="56">
        <f t="shared" si="119"/>
        <v>204724.1</v>
      </c>
      <c r="L247" s="56">
        <f t="shared" si="119"/>
        <v>35705</v>
      </c>
      <c r="M247" s="56">
        <f t="shared" si="119"/>
        <v>245199.6</v>
      </c>
      <c r="N247" s="56">
        <f t="shared" si="119"/>
        <v>213640.3</v>
      </c>
      <c r="O247" s="56">
        <f t="shared" si="119"/>
        <v>31559.3</v>
      </c>
    </row>
    <row r="248" spans="1:15" ht="63">
      <c r="A248" s="58" t="s">
        <v>913</v>
      </c>
      <c r="B248" s="181" t="s">
        <v>282</v>
      </c>
      <c r="C248" s="46" t="s">
        <v>578</v>
      </c>
      <c r="D248" s="46" t="s">
        <v>553</v>
      </c>
      <c r="E248" s="51" t="s">
        <v>799</v>
      </c>
      <c r="F248" s="41"/>
      <c r="G248" s="40">
        <f aca="true" t="shared" si="120" ref="G248:O249">SUM(G249,)</f>
        <v>248545.4</v>
      </c>
      <c r="H248" s="40">
        <f t="shared" si="120"/>
        <v>194954</v>
      </c>
      <c r="I248" s="40">
        <f>SUM(I249,)</f>
        <v>53591.4</v>
      </c>
      <c r="J248" s="40">
        <f t="shared" si="120"/>
        <v>240429.1</v>
      </c>
      <c r="K248" s="40">
        <f t="shared" si="120"/>
        <v>204724.1</v>
      </c>
      <c r="L248" s="40">
        <f t="shared" si="120"/>
        <v>35705</v>
      </c>
      <c r="M248" s="40">
        <f t="shared" si="120"/>
        <v>245199.6</v>
      </c>
      <c r="N248" s="40">
        <f t="shared" si="120"/>
        <v>213640.3</v>
      </c>
      <c r="O248" s="40">
        <f t="shared" si="120"/>
        <v>31559.3</v>
      </c>
    </row>
    <row r="249" spans="1:15" ht="110.25">
      <c r="A249" s="58" t="s">
        <v>914</v>
      </c>
      <c r="B249" s="181" t="s">
        <v>282</v>
      </c>
      <c r="C249" s="46" t="s">
        <v>578</v>
      </c>
      <c r="D249" s="46" t="s">
        <v>553</v>
      </c>
      <c r="E249" s="51" t="s">
        <v>860</v>
      </c>
      <c r="F249" s="41"/>
      <c r="G249" s="40">
        <f>SUM(G250,)</f>
        <v>248545.4</v>
      </c>
      <c r="H249" s="40">
        <f t="shared" si="120"/>
        <v>194954</v>
      </c>
      <c r="I249" s="40">
        <f t="shared" si="120"/>
        <v>53591.4</v>
      </c>
      <c r="J249" s="40">
        <f t="shared" si="120"/>
        <v>240429.1</v>
      </c>
      <c r="K249" s="40">
        <f t="shared" si="120"/>
        <v>204724.1</v>
      </c>
      <c r="L249" s="40">
        <f t="shared" si="120"/>
        <v>35705</v>
      </c>
      <c r="M249" s="40">
        <f t="shared" si="120"/>
        <v>245199.6</v>
      </c>
      <c r="N249" s="40">
        <f t="shared" si="120"/>
        <v>213640.3</v>
      </c>
      <c r="O249" s="40">
        <f t="shared" si="120"/>
        <v>31559.3</v>
      </c>
    </row>
    <row r="250" spans="1:15" ht="47.25">
      <c r="A250" s="58" t="s">
        <v>876</v>
      </c>
      <c r="B250" s="181" t="s">
        <v>282</v>
      </c>
      <c r="C250" s="46" t="s">
        <v>578</v>
      </c>
      <c r="D250" s="46" t="s">
        <v>553</v>
      </c>
      <c r="E250" s="51" t="s">
        <v>861</v>
      </c>
      <c r="F250" s="41"/>
      <c r="G250" s="40">
        <f>SUM(G251:G255)</f>
        <v>248545.4</v>
      </c>
      <c r="H250" s="40">
        <f aca="true" t="shared" si="121" ref="H250:O250">SUM(H251:H255)</f>
        <v>194954</v>
      </c>
      <c r="I250" s="40">
        <f t="shared" si="121"/>
        <v>53591.4</v>
      </c>
      <c r="J250" s="40">
        <f t="shared" si="121"/>
        <v>240429.1</v>
      </c>
      <c r="K250" s="40">
        <f t="shared" si="121"/>
        <v>204724.1</v>
      </c>
      <c r="L250" s="40">
        <f t="shared" si="121"/>
        <v>35705</v>
      </c>
      <c r="M250" s="40">
        <f t="shared" si="121"/>
        <v>245199.6</v>
      </c>
      <c r="N250" s="40">
        <f t="shared" si="121"/>
        <v>213640.3</v>
      </c>
      <c r="O250" s="40">
        <f t="shared" si="121"/>
        <v>31559.3</v>
      </c>
    </row>
    <row r="251" spans="1:15" ht="220.5">
      <c r="A251" s="58" t="s">
        <v>657</v>
      </c>
      <c r="B251" s="181" t="s">
        <v>282</v>
      </c>
      <c r="C251" s="46" t="s">
        <v>578</v>
      </c>
      <c r="D251" s="46" t="s">
        <v>553</v>
      </c>
      <c r="E251" s="52" t="s">
        <v>658</v>
      </c>
      <c r="F251" s="41" t="s">
        <v>883</v>
      </c>
      <c r="G251" s="40">
        <f>SUM(H251:I251)</f>
        <v>4964.5</v>
      </c>
      <c r="H251" s="47">
        <v>3773</v>
      </c>
      <c r="I251" s="47">
        <v>1191.5</v>
      </c>
      <c r="J251" s="40">
        <f>SUM(K251:L251)</f>
        <v>5163.3</v>
      </c>
      <c r="K251" s="47">
        <v>3924.1</v>
      </c>
      <c r="L251" s="47">
        <v>1239.2</v>
      </c>
      <c r="M251" s="40">
        <f>SUM(N251:O251)</f>
        <v>5368.8</v>
      </c>
      <c r="N251" s="47">
        <v>4080.3</v>
      </c>
      <c r="O251" s="47">
        <v>1288.5</v>
      </c>
    </row>
    <row r="252" spans="1:15" ht="157.5">
      <c r="A252" s="58" t="s">
        <v>862</v>
      </c>
      <c r="B252" s="181" t="s">
        <v>282</v>
      </c>
      <c r="C252" s="46" t="s">
        <v>578</v>
      </c>
      <c r="D252" s="46" t="s">
        <v>553</v>
      </c>
      <c r="E252" s="52" t="s">
        <v>806</v>
      </c>
      <c r="F252" s="41" t="s">
        <v>883</v>
      </c>
      <c r="G252" s="40">
        <f>SUM(H252:I252)</f>
        <v>52399.9</v>
      </c>
      <c r="H252" s="47">
        <v>0</v>
      </c>
      <c r="I252" s="47">
        <v>52399.9</v>
      </c>
      <c r="J252" s="40">
        <f>SUM(K252:L252)</f>
        <v>34465.8</v>
      </c>
      <c r="K252" s="47">
        <v>0</v>
      </c>
      <c r="L252" s="47">
        <v>34465.8</v>
      </c>
      <c r="M252" s="40">
        <f>SUM(N252:O252)</f>
        <v>30270.8</v>
      </c>
      <c r="N252" s="47">
        <v>0</v>
      </c>
      <c r="O252" s="47">
        <v>30270.8</v>
      </c>
    </row>
    <row r="253" spans="1:15" ht="141.75">
      <c r="A253" s="43" t="s">
        <v>274</v>
      </c>
      <c r="B253" s="181" t="s">
        <v>282</v>
      </c>
      <c r="C253" s="46" t="s">
        <v>578</v>
      </c>
      <c r="D253" s="46" t="s">
        <v>553</v>
      </c>
      <c r="E253" s="45" t="s">
        <v>807</v>
      </c>
      <c r="F253" s="41" t="s">
        <v>883</v>
      </c>
      <c r="G253" s="40">
        <f>SUM(H253:I253)</f>
        <v>182114</v>
      </c>
      <c r="H253" s="40">
        <v>182114</v>
      </c>
      <c r="I253" s="40">
        <v>0</v>
      </c>
      <c r="J253" s="40">
        <f>SUM(K253:L253)</f>
        <v>191733</v>
      </c>
      <c r="K253" s="40">
        <v>191733</v>
      </c>
      <c r="L253" s="40">
        <v>0</v>
      </c>
      <c r="M253" s="40">
        <f>SUM(N253:O253)</f>
        <v>200493</v>
      </c>
      <c r="N253" s="40">
        <v>200493</v>
      </c>
      <c r="O253" s="40">
        <v>0</v>
      </c>
    </row>
    <row r="254" spans="1:15" ht="220.5">
      <c r="A254" s="43" t="s">
        <v>1</v>
      </c>
      <c r="B254" s="52" t="s">
        <v>282</v>
      </c>
      <c r="C254" s="46" t="s">
        <v>578</v>
      </c>
      <c r="D254" s="46" t="s">
        <v>553</v>
      </c>
      <c r="E254" s="45" t="s">
        <v>808</v>
      </c>
      <c r="F254" s="41" t="s">
        <v>883</v>
      </c>
      <c r="G254" s="40">
        <f>SUM(H254:I254)</f>
        <v>1055</v>
      </c>
      <c r="H254" s="40">
        <v>1055</v>
      </c>
      <c r="I254" s="40"/>
      <c r="J254" s="40">
        <f>SUM(K254:L254)</f>
        <v>1055</v>
      </c>
      <c r="K254" s="40">
        <v>1055</v>
      </c>
      <c r="L254" s="40"/>
      <c r="M254" s="40">
        <f>SUM(N254:O254)</f>
        <v>1055</v>
      </c>
      <c r="N254" s="40">
        <v>1055</v>
      </c>
      <c r="O254" s="40">
        <v>0</v>
      </c>
    </row>
    <row r="255" spans="1:15" ht="220.5">
      <c r="A255" s="43" t="s">
        <v>659</v>
      </c>
      <c r="B255" s="52" t="s">
        <v>282</v>
      </c>
      <c r="C255" s="46" t="s">
        <v>578</v>
      </c>
      <c r="D255" s="46" t="s">
        <v>553</v>
      </c>
      <c r="E255" s="45" t="s">
        <v>782</v>
      </c>
      <c r="F255" s="41" t="s">
        <v>883</v>
      </c>
      <c r="G255" s="40">
        <f>SUM(H255:I255)</f>
        <v>8012</v>
      </c>
      <c r="H255" s="40">
        <v>8012</v>
      </c>
      <c r="I255" s="40"/>
      <c r="J255" s="40">
        <f>SUM(K255:L255)</f>
        <v>8012</v>
      </c>
      <c r="K255" s="40">
        <v>8012</v>
      </c>
      <c r="L255" s="40">
        <v>0</v>
      </c>
      <c r="M255" s="40">
        <f>SUM(N255:O255)</f>
        <v>8012</v>
      </c>
      <c r="N255" s="40">
        <v>8012</v>
      </c>
      <c r="O255" s="40"/>
    </row>
    <row r="256" spans="1:15" s="57" customFormat="1" ht="31.5">
      <c r="A256" s="81" t="s">
        <v>528</v>
      </c>
      <c r="B256" s="68" t="s">
        <v>282</v>
      </c>
      <c r="C256" s="82" t="s">
        <v>578</v>
      </c>
      <c r="D256" s="82" t="s">
        <v>218</v>
      </c>
      <c r="E256" s="107"/>
      <c r="F256" s="55"/>
      <c r="G256" s="56">
        <f aca="true" t="shared" si="122" ref="G256:O257">G257</f>
        <v>32035.5</v>
      </c>
      <c r="H256" s="56">
        <f t="shared" si="122"/>
        <v>0</v>
      </c>
      <c r="I256" s="56">
        <f t="shared" si="122"/>
        <v>32035.5</v>
      </c>
      <c r="J256" s="56">
        <f t="shared" si="122"/>
        <v>35176.8</v>
      </c>
      <c r="K256" s="56">
        <f t="shared" si="122"/>
        <v>0</v>
      </c>
      <c r="L256" s="56">
        <f t="shared" si="122"/>
        <v>35176.8</v>
      </c>
      <c r="M256" s="56">
        <f t="shared" si="122"/>
        <v>35992</v>
      </c>
      <c r="N256" s="56">
        <f t="shared" si="122"/>
        <v>0</v>
      </c>
      <c r="O256" s="56">
        <f t="shared" si="122"/>
        <v>35992</v>
      </c>
    </row>
    <row r="257" spans="1:15" ht="63">
      <c r="A257" s="58" t="s">
        <v>913</v>
      </c>
      <c r="B257" s="181" t="s">
        <v>282</v>
      </c>
      <c r="C257" s="46" t="s">
        <v>578</v>
      </c>
      <c r="D257" s="46" t="s">
        <v>218</v>
      </c>
      <c r="E257" s="51" t="s">
        <v>799</v>
      </c>
      <c r="F257" s="41"/>
      <c r="G257" s="40">
        <f t="shared" si="122"/>
        <v>32035.5</v>
      </c>
      <c r="H257" s="40">
        <f t="shared" si="122"/>
        <v>0</v>
      </c>
      <c r="I257" s="40">
        <f t="shared" si="122"/>
        <v>32035.5</v>
      </c>
      <c r="J257" s="40">
        <f t="shared" si="122"/>
        <v>35176.8</v>
      </c>
      <c r="K257" s="40">
        <f t="shared" si="122"/>
        <v>0</v>
      </c>
      <c r="L257" s="40">
        <f t="shared" si="122"/>
        <v>35176.8</v>
      </c>
      <c r="M257" s="40">
        <f t="shared" si="122"/>
        <v>35992</v>
      </c>
      <c r="N257" s="40">
        <f t="shared" si="122"/>
        <v>0</v>
      </c>
      <c r="O257" s="40">
        <f t="shared" si="122"/>
        <v>35992</v>
      </c>
    </row>
    <row r="258" spans="1:15" ht="126">
      <c r="A258" s="58" t="s">
        <v>923</v>
      </c>
      <c r="B258" s="181" t="s">
        <v>282</v>
      </c>
      <c r="C258" s="46" t="s">
        <v>578</v>
      </c>
      <c r="D258" s="46" t="s">
        <v>218</v>
      </c>
      <c r="E258" s="39" t="s">
        <v>877</v>
      </c>
      <c r="F258" s="41"/>
      <c r="G258" s="40">
        <f>SUM(G259,G262)</f>
        <v>32035.5</v>
      </c>
      <c r="H258" s="40">
        <f aca="true" t="shared" si="123" ref="H258:O258">SUM(H259,H262)</f>
        <v>0</v>
      </c>
      <c r="I258" s="40">
        <f t="shared" si="123"/>
        <v>32035.5</v>
      </c>
      <c r="J258" s="40">
        <f t="shared" si="123"/>
        <v>35176.8</v>
      </c>
      <c r="K258" s="40">
        <f t="shared" si="123"/>
        <v>0</v>
      </c>
      <c r="L258" s="40">
        <f t="shared" si="123"/>
        <v>35176.8</v>
      </c>
      <c r="M258" s="40">
        <f t="shared" si="123"/>
        <v>35992</v>
      </c>
      <c r="N258" s="40">
        <f t="shared" si="123"/>
        <v>0</v>
      </c>
      <c r="O258" s="40">
        <f t="shared" si="123"/>
        <v>35992</v>
      </c>
    </row>
    <row r="259" spans="1:15" ht="94.5">
      <c r="A259" s="58" t="s">
        <v>879</v>
      </c>
      <c r="B259" s="181" t="s">
        <v>282</v>
      </c>
      <c r="C259" s="46" t="s">
        <v>578</v>
      </c>
      <c r="D259" s="46" t="s">
        <v>218</v>
      </c>
      <c r="E259" s="39" t="s">
        <v>878</v>
      </c>
      <c r="F259" s="41"/>
      <c r="G259" s="40">
        <f aca="true" t="shared" si="124" ref="G259:O259">SUM(G260:G261)</f>
        <v>31815.5</v>
      </c>
      <c r="H259" s="40">
        <f t="shared" si="124"/>
        <v>0</v>
      </c>
      <c r="I259" s="40">
        <f t="shared" si="124"/>
        <v>31815.5</v>
      </c>
      <c r="J259" s="40">
        <f t="shared" si="124"/>
        <v>35176.8</v>
      </c>
      <c r="K259" s="40">
        <f t="shared" si="124"/>
        <v>0</v>
      </c>
      <c r="L259" s="40">
        <f t="shared" si="124"/>
        <v>35176.8</v>
      </c>
      <c r="M259" s="40">
        <f t="shared" si="124"/>
        <v>35992</v>
      </c>
      <c r="N259" s="40">
        <f t="shared" si="124"/>
        <v>0</v>
      </c>
      <c r="O259" s="40">
        <f t="shared" si="124"/>
        <v>35992</v>
      </c>
    </row>
    <row r="260" spans="1:15" ht="157.5">
      <c r="A260" s="43" t="s">
        <v>2</v>
      </c>
      <c r="B260" s="181" t="s">
        <v>282</v>
      </c>
      <c r="C260" s="46" t="s">
        <v>578</v>
      </c>
      <c r="D260" s="46" t="s">
        <v>218</v>
      </c>
      <c r="E260" s="41" t="s">
        <v>809</v>
      </c>
      <c r="F260" s="41" t="s">
        <v>883</v>
      </c>
      <c r="G260" s="40">
        <f>SUM(H260:I260)</f>
        <v>22315.5</v>
      </c>
      <c r="H260" s="40">
        <v>0</v>
      </c>
      <c r="I260" s="40">
        <v>22315.5</v>
      </c>
      <c r="J260" s="40">
        <f>SUM(K260:L260)</f>
        <v>25301.8</v>
      </c>
      <c r="K260" s="40">
        <v>0</v>
      </c>
      <c r="L260" s="40">
        <v>25301.8</v>
      </c>
      <c r="M260" s="40">
        <f>SUM(N260:O260)</f>
        <v>25740</v>
      </c>
      <c r="N260" s="40">
        <v>0</v>
      </c>
      <c r="O260" s="40">
        <v>25740</v>
      </c>
    </row>
    <row r="261" spans="1:15" ht="173.25">
      <c r="A261" s="43" t="s">
        <v>783</v>
      </c>
      <c r="B261" s="181" t="s">
        <v>282</v>
      </c>
      <c r="C261" s="46" t="s">
        <v>578</v>
      </c>
      <c r="D261" s="46" t="s">
        <v>218</v>
      </c>
      <c r="E261" s="41" t="s">
        <v>784</v>
      </c>
      <c r="F261" s="41" t="s">
        <v>883</v>
      </c>
      <c r="G261" s="40">
        <f>SUM(H261:I261)</f>
        <v>9500</v>
      </c>
      <c r="H261" s="40">
        <v>0</v>
      </c>
      <c r="I261" s="40">
        <v>9500</v>
      </c>
      <c r="J261" s="40">
        <f>SUM(K261:L261)</f>
        <v>9875</v>
      </c>
      <c r="K261" s="40">
        <v>0</v>
      </c>
      <c r="L261" s="40">
        <v>9875</v>
      </c>
      <c r="M261" s="40">
        <f>SUM(N261:O261)</f>
        <v>10252</v>
      </c>
      <c r="N261" s="40">
        <v>0</v>
      </c>
      <c r="O261" s="40">
        <v>10252</v>
      </c>
    </row>
    <row r="262" spans="1:15" ht="63">
      <c r="A262" s="43" t="s">
        <v>648</v>
      </c>
      <c r="B262" s="181" t="s">
        <v>282</v>
      </c>
      <c r="C262" s="46" t="s">
        <v>578</v>
      </c>
      <c r="D262" s="46" t="s">
        <v>218</v>
      </c>
      <c r="E262" s="39" t="s">
        <v>640</v>
      </c>
      <c r="F262" s="41"/>
      <c r="G262" s="40">
        <f>G263</f>
        <v>220</v>
      </c>
      <c r="H262" s="40">
        <f aca="true" t="shared" si="125" ref="H262:O262">H263</f>
        <v>0</v>
      </c>
      <c r="I262" s="40">
        <f t="shared" si="125"/>
        <v>220</v>
      </c>
      <c r="J262" s="40">
        <f t="shared" si="125"/>
        <v>0</v>
      </c>
      <c r="K262" s="40">
        <f t="shared" si="125"/>
        <v>0</v>
      </c>
      <c r="L262" s="40">
        <f t="shared" si="125"/>
        <v>0</v>
      </c>
      <c r="M262" s="40">
        <f t="shared" si="125"/>
        <v>0</v>
      </c>
      <c r="N262" s="40">
        <f t="shared" si="125"/>
        <v>0</v>
      </c>
      <c r="O262" s="40">
        <f t="shared" si="125"/>
        <v>0</v>
      </c>
    </row>
    <row r="263" spans="1:15" ht="94.5">
      <c r="A263" s="43" t="s">
        <v>638</v>
      </c>
      <c r="B263" s="181" t="s">
        <v>282</v>
      </c>
      <c r="C263" s="46" t="s">
        <v>578</v>
      </c>
      <c r="D263" s="46" t="s">
        <v>218</v>
      </c>
      <c r="E263" s="41" t="s">
        <v>641</v>
      </c>
      <c r="F263" s="41" t="s">
        <v>883</v>
      </c>
      <c r="G263" s="40">
        <f>SUM(H263:I263)</f>
        <v>220</v>
      </c>
      <c r="H263" s="40">
        <v>0</v>
      </c>
      <c r="I263" s="40">
        <v>220</v>
      </c>
      <c r="J263" s="40">
        <f>SUM(K263:L263)</f>
        <v>0</v>
      </c>
      <c r="K263" s="40">
        <v>0</v>
      </c>
      <c r="L263" s="40"/>
      <c r="M263" s="40">
        <f>SUM(N263:O263)</f>
        <v>0</v>
      </c>
      <c r="N263" s="40">
        <v>0</v>
      </c>
      <c r="O263" s="40"/>
    </row>
    <row r="264" spans="1:15" ht="15.75">
      <c r="A264" s="165" t="s">
        <v>511</v>
      </c>
      <c r="B264" s="68" t="s">
        <v>282</v>
      </c>
      <c r="C264" s="82" t="s">
        <v>578</v>
      </c>
      <c r="D264" s="82" t="s">
        <v>578</v>
      </c>
      <c r="E264" s="41"/>
      <c r="F264" s="41"/>
      <c r="G264" s="56">
        <f aca="true" t="shared" si="126" ref="G264:O264">G265</f>
        <v>204.9</v>
      </c>
      <c r="H264" s="56">
        <f t="shared" si="126"/>
        <v>204.9</v>
      </c>
      <c r="I264" s="56">
        <f t="shared" si="126"/>
        <v>0</v>
      </c>
      <c r="J264" s="56">
        <f t="shared" si="126"/>
        <v>213.1</v>
      </c>
      <c r="K264" s="56">
        <f t="shared" si="126"/>
        <v>213.1</v>
      </c>
      <c r="L264" s="56">
        <f t="shared" si="126"/>
        <v>0</v>
      </c>
      <c r="M264" s="56">
        <f t="shared" si="126"/>
        <v>221.6</v>
      </c>
      <c r="N264" s="56">
        <f t="shared" si="126"/>
        <v>221.6</v>
      </c>
      <c r="O264" s="56">
        <f t="shared" si="126"/>
        <v>0</v>
      </c>
    </row>
    <row r="265" spans="1:15" ht="63">
      <c r="A265" s="58" t="s">
        <v>913</v>
      </c>
      <c r="B265" s="181" t="s">
        <v>282</v>
      </c>
      <c r="C265" s="46" t="s">
        <v>578</v>
      </c>
      <c r="D265" s="46" t="s">
        <v>578</v>
      </c>
      <c r="E265" s="39" t="s">
        <v>799</v>
      </c>
      <c r="F265" s="41"/>
      <c r="G265" s="40">
        <f>SUM(G266,)</f>
        <v>204.9</v>
      </c>
      <c r="H265" s="40">
        <f aca="true" t="shared" si="127" ref="H265:O265">SUM(H266,)</f>
        <v>204.9</v>
      </c>
      <c r="I265" s="40">
        <f t="shared" si="127"/>
        <v>0</v>
      </c>
      <c r="J265" s="40">
        <f t="shared" si="127"/>
        <v>213.1</v>
      </c>
      <c r="K265" s="40">
        <f t="shared" si="127"/>
        <v>213.1</v>
      </c>
      <c r="L265" s="40">
        <f t="shared" si="127"/>
        <v>0</v>
      </c>
      <c r="M265" s="40">
        <f t="shared" si="127"/>
        <v>221.6</v>
      </c>
      <c r="N265" s="40">
        <f t="shared" si="127"/>
        <v>221.6</v>
      </c>
      <c r="O265" s="40">
        <f t="shared" si="127"/>
        <v>0</v>
      </c>
    </row>
    <row r="266" spans="1:15" ht="110.25">
      <c r="A266" s="58" t="s">
        <v>914</v>
      </c>
      <c r="B266" s="181" t="s">
        <v>282</v>
      </c>
      <c r="C266" s="46" t="s">
        <v>578</v>
      </c>
      <c r="D266" s="46" t="s">
        <v>578</v>
      </c>
      <c r="E266" s="39" t="s">
        <v>860</v>
      </c>
      <c r="F266" s="41"/>
      <c r="G266" s="40">
        <f aca="true" t="shared" si="128" ref="G266:O266">G267</f>
        <v>204.9</v>
      </c>
      <c r="H266" s="40">
        <f t="shared" si="128"/>
        <v>204.9</v>
      </c>
      <c r="I266" s="40">
        <f t="shared" si="128"/>
        <v>0</v>
      </c>
      <c r="J266" s="40">
        <f t="shared" si="128"/>
        <v>213.1</v>
      </c>
      <c r="K266" s="40">
        <f t="shared" si="128"/>
        <v>213.1</v>
      </c>
      <c r="L266" s="40">
        <f t="shared" si="128"/>
        <v>0</v>
      </c>
      <c r="M266" s="40">
        <f t="shared" si="128"/>
        <v>221.6</v>
      </c>
      <c r="N266" s="40">
        <f t="shared" si="128"/>
        <v>221.6</v>
      </c>
      <c r="O266" s="40">
        <f t="shared" si="128"/>
        <v>0</v>
      </c>
    </row>
    <row r="267" spans="1:15" ht="63">
      <c r="A267" s="43" t="s">
        <v>334</v>
      </c>
      <c r="B267" s="181" t="s">
        <v>282</v>
      </c>
      <c r="C267" s="46" t="s">
        <v>578</v>
      </c>
      <c r="D267" s="46" t="s">
        <v>578</v>
      </c>
      <c r="E267" s="39" t="s">
        <v>333</v>
      </c>
      <c r="F267" s="41"/>
      <c r="G267" s="40">
        <f aca="true" t="shared" si="129" ref="G267:O267">SUM(G268:G268)</f>
        <v>204.9</v>
      </c>
      <c r="H267" s="40">
        <f t="shared" si="129"/>
        <v>204.9</v>
      </c>
      <c r="I267" s="40">
        <f t="shared" si="129"/>
        <v>0</v>
      </c>
      <c r="J267" s="40">
        <f t="shared" si="129"/>
        <v>213.1</v>
      </c>
      <c r="K267" s="40">
        <f t="shared" si="129"/>
        <v>213.1</v>
      </c>
      <c r="L267" s="40">
        <f t="shared" si="129"/>
        <v>0</v>
      </c>
      <c r="M267" s="40">
        <f t="shared" si="129"/>
        <v>221.6</v>
      </c>
      <c r="N267" s="40">
        <f t="shared" si="129"/>
        <v>221.6</v>
      </c>
      <c r="O267" s="40">
        <f t="shared" si="129"/>
        <v>0</v>
      </c>
    </row>
    <row r="268" spans="1:15" ht="110.25">
      <c r="A268" s="21" t="s">
        <v>554</v>
      </c>
      <c r="B268" s="181" t="s">
        <v>282</v>
      </c>
      <c r="C268" s="46" t="s">
        <v>578</v>
      </c>
      <c r="D268" s="46" t="s">
        <v>578</v>
      </c>
      <c r="E268" s="45" t="s">
        <v>810</v>
      </c>
      <c r="F268" s="41" t="s">
        <v>883</v>
      </c>
      <c r="G268" s="40">
        <f>SUM(H268:I268)</f>
        <v>204.9</v>
      </c>
      <c r="H268" s="47">
        <v>204.9</v>
      </c>
      <c r="I268" s="47"/>
      <c r="J268" s="40">
        <f>SUM(K268:L268)</f>
        <v>213.1</v>
      </c>
      <c r="K268" s="47">
        <v>213.1</v>
      </c>
      <c r="L268" s="47"/>
      <c r="M268" s="40">
        <f>SUM(N268:O268)</f>
        <v>221.6</v>
      </c>
      <c r="N268" s="47">
        <v>221.6</v>
      </c>
      <c r="O268" s="47"/>
    </row>
    <row r="269" spans="1:15" ht="31.5">
      <c r="A269" s="165" t="s">
        <v>285</v>
      </c>
      <c r="B269" s="68" t="s">
        <v>282</v>
      </c>
      <c r="C269" s="82" t="s">
        <v>578</v>
      </c>
      <c r="D269" s="82" t="s">
        <v>219</v>
      </c>
      <c r="E269" s="41"/>
      <c r="F269" s="41"/>
      <c r="G269" s="56">
        <f>SUM(G270)</f>
        <v>27969</v>
      </c>
      <c r="H269" s="56">
        <f aca="true" t="shared" si="130" ref="H269:O269">SUM(H270)</f>
        <v>0</v>
      </c>
      <c r="I269" s="56">
        <f t="shared" si="130"/>
        <v>27969</v>
      </c>
      <c r="J269" s="56">
        <f t="shared" si="130"/>
        <v>28806.2</v>
      </c>
      <c r="K269" s="56">
        <f t="shared" si="130"/>
        <v>0</v>
      </c>
      <c r="L269" s="56">
        <f t="shared" si="130"/>
        <v>28806.2</v>
      </c>
      <c r="M269" s="56">
        <f t="shared" si="130"/>
        <v>29811.2</v>
      </c>
      <c r="N269" s="56">
        <f t="shared" si="130"/>
        <v>0</v>
      </c>
      <c r="O269" s="56">
        <f t="shared" si="130"/>
        <v>29811.2</v>
      </c>
    </row>
    <row r="270" spans="1:15" ht="63">
      <c r="A270" s="58" t="s">
        <v>913</v>
      </c>
      <c r="B270" s="181" t="s">
        <v>282</v>
      </c>
      <c r="C270" s="46" t="s">
        <v>578</v>
      </c>
      <c r="D270" s="46" t="s">
        <v>219</v>
      </c>
      <c r="E270" s="39" t="s">
        <v>799</v>
      </c>
      <c r="F270" s="41"/>
      <c r="G270" s="40">
        <f>SUM(G271)</f>
        <v>27969</v>
      </c>
      <c r="H270" s="40">
        <f aca="true" t="shared" si="131" ref="H270:O270">SUM(H271)</f>
        <v>0</v>
      </c>
      <c r="I270" s="40">
        <f t="shared" si="131"/>
        <v>27969</v>
      </c>
      <c r="J270" s="40">
        <f t="shared" si="131"/>
        <v>28806.2</v>
      </c>
      <c r="K270" s="40">
        <f t="shared" si="131"/>
        <v>0</v>
      </c>
      <c r="L270" s="40">
        <f t="shared" si="131"/>
        <v>28806.2</v>
      </c>
      <c r="M270" s="40">
        <f t="shared" si="131"/>
        <v>29811.2</v>
      </c>
      <c r="N270" s="40">
        <f t="shared" si="131"/>
        <v>0</v>
      </c>
      <c r="O270" s="40">
        <f t="shared" si="131"/>
        <v>29811.2</v>
      </c>
    </row>
    <row r="271" spans="1:15" ht="141.75">
      <c r="A271" s="58" t="s">
        <v>924</v>
      </c>
      <c r="B271" s="181" t="s">
        <v>282</v>
      </c>
      <c r="C271" s="46" t="s">
        <v>578</v>
      </c>
      <c r="D271" s="46" t="s">
        <v>219</v>
      </c>
      <c r="E271" s="39" t="s">
        <v>880</v>
      </c>
      <c r="F271" s="41"/>
      <c r="G271" s="40">
        <f>SUM(G272,G274,G278)</f>
        <v>27969</v>
      </c>
      <c r="H271" s="40">
        <f aca="true" t="shared" si="132" ref="H271:O271">SUM(H272,H274,H278)</f>
        <v>0</v>
      </c>
      <c r="I271" s="40">
        <f t="shared" si="132"/>
        <v>27969</v>
      </c>
      <c r="J271" s="40">
        <f t="shared" si="132"/>
        <v>28806.2</v>
      </c>
      <c r="K271" s="40">
        <f t="shared" si="132"/>
        <v>0</v>
      </c>
      <c r="L271" s="40">
        <f t="shared" si="132"/>
        <v>28806.2</v>
      </c>
      <c r="M271" s="40">
        <f t="shared" si="132"/>
        <v>29811.2</v>
      </c>
      <c r="N271" s="40">
        <f t="shared" si="132"/>
        <v>0</v>
      </c>
      <c r="O271" s="40">
        <f t="shared" si="132"/>
        <v>29811.2</v>
      </c>
    </row>
    <row r="272" spans="1:15" ht="47.25">
      <c r="A272" s="58" t="s">
        <v>867</v>
      </c>
      <c r="B272" s="181" t="s">
        <v>282</v>
      </c>
      <c r="C272" s="46" t="s">
        <v>578</v>
      </c>
      <c r="D272" s="46" t="s">
        <v>219</v>
      </c>
      <c r="E272" s="39" t="s">
        <v>555</v>
      </c>
      <c r="F272" s="41"/>
      <c r="G272" s="40">
        <f aca="true" t="shared" si="133" ref="G272:O272">G273</f>
        <v>2120</v>
      </c>
      <c r="H272" s="40">
        <f t="shared" si="133"/>
        <v>0</v>
      </c>
      <c r="I272" s="40">
        <f t="shared" si="133"/>
        <v>2120</v>
      </c>
      <c r="J272" s="40">
        <f t="shared" si="133"/>
        <v>2220</v>
      </c>
      <c r="K272" s="40">
        <f t="shared" si="133"/>
        <v>0</v>
      </c>
      <c r="L272" s="40">
        <f t="shared" si="133"/>
        <v>2220</v>
      </c>
      <c r="M272" s="40">
        <f t="shared" si="133"/>
        <v>2350</v>
      </c>
      <c r="N272" s="40">
        <f t="shared" si="133"/>
        <v>0</v>
      </c>
      <c r="O272" s="40">
        <f t="shared" si="133"/>
        <v>2350</v>
      </c>
    </row>
    <row r="273" spans="1:15" ht="204.75">
      <c r="A273" s="21" t="s">
        <v>686</v>
      </c>
      <c r="B273" s="181" t="s">
        <v>282</v>
      </c>
      <c r="C273" s="46" t="s">
        <v>578</v>
      </c>
      <c r="D273" s="46" t="s">
        <v>219</v>
      </c>
      <c r="E273" s="41" t="s">
        <v>811</v>
      </c>
      <c r="F273" s="41">
        <v>100</v>
      </c>
      <c r="G273" s="40">
        <f>SUM(H273:I273)</f>
        <v>2120</v>
      </c>
      <c r="H273" s="47"/>
      <c r="I273" s="47">
        <v>2120</v>
      </c>
      <c r="J273" s="40">
        <f>SUM(K273:L273)</f>
        <v>2220</v>
      </c>
      <c r="K273" s="47"/>
      <c r="L273" s="47">
        <v>2220</v>
      </c>
      <c r="M273" s="40">
        <f>SUM(N273:O273)</f>
        <v>2350</v>
      </c>
      <c r="N273" s="47"/>
      <c r="O273" s="47">
        <v>2350</v>
      </c>
    </row>
    <row r="274" spans="1:15" ht="126">
      <c r="A274" s="58" t="s">
        <v>866</v>
      </c>
      <c r="B274" s="181" t="s">
        <v>282</v>
      </c>
      <c r="C274" s="46" t="s">
        <v>578</v>
      </c>
      <c r="D274" s="46" t="s">
        <v>219</v>
      </c>
      <c r="E274" s="39" t="s">
        <v>865</v>
      </c>
      <c r="F274" s="41"/>
      <c r="G274" s="40">
        <f aca="true" t="shared" si="134" ref="G274:O274">SUM(G275:G277)</f>
        <v>25699</v>
      </c>
      <c r="H274" s="40">
        <f t="shared" si="134"/>
        <v>0</v>
      </c>
      <c r="I274" s="40">
        <f t="shared" si="134"/>
        <v>25699</v>
      </c>
      <c r="J274" s="40">
        <f t="shared" si="134"/>
        <v>26586.2</v>
      </c>
      <c r="K274" s="40">
        <f t="shared" si="134"/>
        <v>0</v>
      </c>
      <c r="L274" s="40">
        <f t="shared" si="134"/>
        <v>26586.2</v>
      </c>
      <c r="M274" s="40">
        <f t="shared" si="134"/>
        <v>27461.2</v>
      </c>
      <c r="N274" s="40">
        <f t="shared" si="134"/>
        <v>0</v>
      </c>
      <c r="O274" s="40">
        <f t="shared" si="134"/>
        <v>27461.2</v>
      </c>
    </row>
    <row r="275" spans="1:15" ht="252">
      <c r="A275" s="44" t="s">
        <v>593</v>
      </c>
      <c r="B275" s="181" t="s">
        <v>282</v>
      </c>
      <c r="C275" s="46" t="s">
        <v>578</v>
      </c>
      <c r="D275" s="46" t="s">
        <v>219</v>
      </c>
      <c r="E275" s="41" t="s">
        <v>813</v>
      </c>
      <c r="F275" s="41">
        <v>100</v>
      </c>
      <c r="G275" s="40">
        <f>SUM(H275:I275)</f>
        <v>22522</v>
      </c>
      <c r="H275" s="47"/>
      <c r="I275" s="47">
        <v>22522</v>
      </c>
      <c r="J275" s="40">
        <f>SUM(K275:L275)</f>
        <v>23570</v>
      </c>
      <c r="K275" s="47"/>
      <c r="L275" s="47">
        <v>23570</v>
      </c>
      <c r="M275" s="40">
        <f>SUM(N275:O275)</f>
        <v>24530</v>
      </c>
      <c r="N275" s="47"/>
      <c r="O275" s="47">
        <v>24530</v>
      </c>
    </row>
    <row r="276" spans="1:15" ht="126">
      <c r="A276" s="21" t="s">
        <v>164</v>
      </c>
      <c r="B276" s="181" t="s">
        <v>282</v>
      </c>
      <c r="C276" s="46" t="s">
        <v>578</v>
      </c>
      <c r="D276" s="46" t="s">
        <v>219</v>
      </c>
      <c r="E276" s="41" t="s">
        <v>813</v>
      </c>
      <c r="F276" s="41">
        <v>200</v>
      </c>
      <c r="G276" s="40">
        <f>SUM(H276:I276)</f>
        <v>3165</v>
      </c>
      <c r="H276" s="47"/>
      <c r="I276" s="47">
        <v>3165</v>
      </c>
      <c r="J276" s="40">
        <f>SUM(K276:L276)</f>
        <v>3004.2</v>
      </c>
      <c r="K276" s="47"/>
      <c r="L276" s="47">
        <v>3004.2</v>
      </c>
      <c r="M276" s="40">
        <f>SUM(N276:O276)</f>
        <v>2919.2</v>
      </c>
      <c r="N276" s="47"/>
      <c r="O276" s="47">
        <v>2919.2</v>
      </c>
    </row>
    <row r="277" spans="1:15" ht="110.25">
      <c r="A277" s="21" t="s">
        <v>165</v>
      </c>
      <c r="B277" s="181" t="s">
        <v>282</v>
      </c>
      <c r="C277" s="46" t="s">
        <v>578</v>
      </c>
      <c r="D277" s="46" t="s">
        <v>219</v>
      </c>
      <c r="E277" s="41" t="s">
        <v>813</v>
      </c>
      <c r="F277" s="41">
        <v>800</v>
      </c>
      <c r="G277" s="40">
        <f>SUM(H277:I277)</f>
        <v>12</v>
      </c>
      <c r="H277" s="47"/>
      <c r="I277" s="47">
        <v>12</v>
      </c>
      <c r="J277" s="40">
        <f>SUM(K277:L277)</f>
        <v>12</v>
      </c>
      <c r="K277" s="47"/>
      <c r="L277" s="47">
        <v>12</v>
      </c>
      <c r="M277" s="40">
        <f>SUM(N277:O277)</f>
        <v>12</v>
      </c>
      <c r="N277" s="47"/>
      <c r="O277" s="47">
        <v>12</v>
      </c>
    </row>
    <row r="278" spans="1:15" ht="47.25">
      <c r="A278" s="21" t="s">
        <v>644</v>
      </c>
      <c r="B278" s="181" t="s">
        <v>282</v>
      </c>
      <c r="C278" s="46" t="s">
        <v>578</v>
      </c>
      <c r="D278" s="46" t="s">
        <v>219</v>
      </c>
      <c r="E278" s="39" t="s">
        <v>642</v>
      </c>
      <c r="F278" s="41"/>
      <c r="G278" s="40">
        <f>G279</f>
        <v>150</v>
      </c>
      <c r="H278" s="40">
        <f aca="true" t="shared" si="135" ref="H278:O278">H279</f>
        <v>0</v>
      </c>
      <c r="I278" s="40">
        <f t="shared" si="135"/>
        <v>150</v>
      </c>
      <c r="J278" s="40">
        <f t="shared" si="135"/>
        <v>0</v>
      </c>
      <c r="K278" s="40">
        <f t="shared" si="135"/>
        <v>0</v>
      </c>
      <c r="L278" s="40">
        <f t="shared" si="135"/>
        <v>0</v>
      </c>
      <c r="M278" s="40">
        <f t="shared" si="135"/>
        <v>0</v>
      </c>
      <c r="N278" s="40">
        <f t="shared" si="135"/>
        <v>0</v>
      </c>
      <c r="O278" s="40">
        <f t="shared" si="135"/>
        <v>0</v>
      </c>
    </row>
    <row r="279" spans="1:15" ht="47.25">
      <c r="A279" s="21" t="s">
        <v>773</v>
      </c>
      <c r="B279" s="181" t="s">
        <v>282</v>
      </c>
      <c r="C279" s="46" t="s">
        <v>578</v>
      </c>
      <c r="D279" s="46" t="s">
        <v>219</v>
      </c>
      <c r="E279" s="41" t="s">
        <v>643</v>
      </c>
      <c r="F279" s="41" t="s">
        <v>887</v>
      </c>
      <c r="G279" s="40">
        <f>SUM(H279:I279)</f>
        <v>150</v>
      </c>
      <c r="H279" s="47"/>
      <c r="I279" s="47">
        <v>150</v>
      </c>
      <c r="J279" s="40">
        <f>SUM(K279:L279)</f>
        <v>0</v>
      </c>
      <c r="K279" s="47"/>
      <c r="L279" s="47"/>
      <c r="M279" s="40">
        <f>SUM(N279:O279)</f>
        <v>0</v>
      </c>
      <c r="N279" s="47"/>
      <c r="O279" s="47"/>
    </row>
    <row r="280" spans="1:15" ht="15.75">
      <c r="A280" s="165" t="s">
        <v>884</v>
      </c>
      <c r="B280" s="68" t="s">
        <v>282</v>
      </c>
      <c r="C280" s="55">
        <v>10</v>
      </c>
      <c r="D280" s="41"/>
      <c r="E280" s="41"/>
      <c r="F280" s="41"/>
      <c r="G280" s="56">
        <f>SUM(G281,G291)</f>
        <v>21744</v>
      </c>
      <c r="H280" s="56">
        <f aca="true" t="shared" si="136" ref="H280:O280">SUM(H281,H291)</f>
        <v>21744</v>
      </c>
      <c r="I280" s="56">
        <f t="shared" si="136"/>
        <v>0</v>
      </c>
      <c r="J280" s="56">
        <f t="shared" si="136"/>
        <v>22496</v>
      </c>
      <c r="K280" s="56">
        <f t="shared" si="136"/>
        <v>22496</v>
      </c>
      <c r="L280" s="56">
        <f t="shared" si="136"/>
        <v>0</v>
      </c>
      <c r="M280" s="56">
        <f t="shared" si="136"/>
        <v>23371</v>
      </c>
      <c r="N280" s="56">
        <f t="shared" si="136"/>
        <v>23371</v>
      </c>
      <c r="O280" s="56">
        <f t="shared" si="136"/>
        <v>0</v>
      </c>
    </row>
    <row r="281" spans="1:15" ht="31.5">
      <c r="A281" s="165" t="s">
        <v>885</v>
      </c>
      <c r="B281" s="68" t="s">
        <v>282</v>
      </c>
      <c r="C281" s="55">
        <v>10</v>
      </c>
      <c r="D281" s="82" t="s">
        <v>218</v>
      </c>
      <c r="E281" s="41"/>
      <c r="F281" s="41"/>
      <c r="G281" s="56">
        <f aca="true" t="shared" si="137" ref="G281:O281">SUM(G282,G287)</f>
        <v>18251</v>
      </c>
      <c r="H281" s="56">
        <f t="shared" si="137"/>
        <v>18251</v>
      </c>
      <c r="I281" s="56">
        <f t="shared" si="137"/>
        <v>0</v>
      </c>
      <c r="J281" s="56">
        <f t="shared" si="137"/>
        <v>19003</v>
      </c>
      <c r="K281" s="56">
        <f t="shared" si="137"/>
        <v>19003</v>
      </c>
      <c r="L281" s="56">
        <f t="shared" si="137"/>
        <v>0</v>
      </c>
      <c r="M281" s="56">
        <f t="shared" si="137"/>
        <v>19878</v>
      </c>
      <c r="N281" s="56">
        <f t="shared" si="137"/>
        <v>19878</v>
      </c>
      <c r="O281" s="56">
        <f t="shared" si="137"/>
        <v>0</v>
      </c>
    </row>
    <row r="282" spans="1:15" ht="63">
      <c r="A282" s="21" t="s">
        <v>913</v>
      </c>
      <c r="B282" s="181" t="s">
        <v>282</v>
      </c>
      <c r="C282" s="41">
        <v>10</v>
      </c>
      <c r="D282" s="46" t="s">
        <v>218</v>
      </c>
      <c r="E282" s="39" t="s">
        <v>799</v>
      </c>
      <c r="F282" s="41"/>
      <c r="G282" s="40">
        <f>G283</f>
        <v>11099</v>
      </c>
      <c r="H282" s="40">
        <f aca="true" t="shared" si="138" ref="H282:O283">H283</f>
        <v>11099</v>
      </c>
      <c r="I282" s="40">
        <f t="shared" si="138"/>
        <v>0</v>
      </c>
      <c r="J282" s="40">
        <f t="shared" si="138"/>
        <v>11490</v>
      </c>
      <c r="K282" s="40">
        <f t="shared" si="138"/>
        <v>11490</v>
      </c>
      <c r="L282" s="40">
        <f t="shared" si="138"/>
        <v>0</v>
      </c>
      <c r="M282" s="40">
        <f t="shared" si="138"/>
        <v>11897</v>
      </c>
      <c r="N282" s="40">
        <f t="shared" si="138"/>
        <v>11897</v>
      </c>
      <c r="O282" s="40">
        <f t="shared" si="138"/>
        <v>0</v>
      </c>
    </row>
    <row r="283" spans="1:15" ht="141.75">
      <c r="A283" s="21" t="s">
        <v>924</v>
      </c>
      <c r="B283" s="181" t="s">
        <v>282</v>
      </c>
      <c r="C283" s="41">
        <v>10</v>
      </c>
      <c r="D283" s="46" t="s">
        <v>218</v>
      </c>
      <c r="E283" s="39" t="s">
        <v>672</v>
      </c>
      <c r="F283" s="41"/>
      <c r="G283" s="40">
        <f>G284</f>
        <v>11099</v>
      </c>
      <c r="H283" s="40">
        <f t="shared" si="138"/>
        <v>11099</v>
      </c>
      <c r="I283" s="40">
        <f t="shared" si="138"/>
        <v>0</v>
      </c>
      <c r="J283" s="40">
        <f t="shared" si="138"/>
        <v>11490</v>
      </c>
      <c r="K283" s="40">
        <f t="shared" si="138"/>
        <v>11490</v>
      </c>
      <c r="L283" s="40">
        <f t="shared" si="138"/>
        <v>0</v>
      </c>
      <c r="M283" s="40">
        <f t="shared" si="138"/>
        <v>11897</v>
      </c>
      <c r="N283" s="40">
        <f t="shared" si="138"/>
        <v>11897</v>
      </c>
      <c r="O283" s="40">
        <f t="shared" si="138"/>
        <v>0</v>
      </c>
    </row>
    <row r="284" spans="1:15" ht="63">
      <c r="A284" s="21" t="s">
        <v>864</v>
      </c>
      <c r="B284" s="181" t="s">
        <v>282</v>
      </c>
      <c r="C284" s="41">
        <v>10</v>
      </c>
      <c r="D284" s="46" t="s">
        <v>218</v>
      </c>
      <c r="E284" s="39" t="s">
        <v>673</v>
      </c>
      <c r="F284" s="41"/>
      <c r="G284" s="40">
        <f aca="true" t="shared" si="139" ref="G284:O284">SUM(G285:G286)</f>
        <v>11099</v>
      </c>
      <c r="H284" s="40">
        <f t="shared" si="139"/>
        <v>11099</v>
      </c>
      <c r="I284" s="40">
        <f t="shared" si="139"/>
        <v>0</v>
      </c>
      <c r="J284" s="40">
        <f t="shared" si="139"/>
        <v>11490</v>
      </c>
      <c r="K284" s="40">
        <f t="shared" si="139"/>
        <v>11490</v>
      </c>
      <c r="L284" s="40">
        <f t="shared" si="139"/>
        <v>0</v>
      </c>
      <c r="M284" s="40">
        <f t="shared" si="139"/>
        <v>11897</v>
      </c>
      <c r="N284" s="40">
        <f t="shared" si="139"/>
        <v>11897</v>
      </c>
      <c r="O284" s="40">
        <f t="shared" si="139"/>
        <v>0</v>
      </c>
    </row>
    <row r="285" spans="1:15" ht="378">
      <c r="A285" s="44" t="s">
        <v>562</v>
      </c>
      <c r="B285" s="181" t="s">
        <v>282</v>
      </c>
      <c r="C285" s="41">
        <v>10</v>
      </c>
      <c r="D285" s="46" t="s">
        <v>218</v>
      </c>
      <c r="E285" s="41" t="s">
        <v>812</v>
      </c>
      <c r="F285" s="41" t="s">
        <v>518</v>
      </c>
      <c r="G285" s="40">
        <f>SUM(H285:I285)</f>
        <v>8800</v>
      </c>
      <c r="H285" s="40">
        <v>8800</v>
      </c>
      <c r="I285" s="40"/>
      <c r="J285" s="40">
        <f>SUM(K285:L285)</f>
        <v>9110</v>
      </c>
      <c r="K285" s="40">
        <v>9110</v>
      </c>
      <c r="L285" s="40"/>
      <c r="M285" s="40">
        <f>SUM(N285:O285)</f>
        <v>9437</v>
      </c>
      <c r="N285" s="40">
        <v>9437</v>
      </c>
      <c r="O285" s="40"/>
    </row>
    <row r="286" spans="1:15" ht="252">
      <c r="A286" s="44" t="s">
        <v>671</v>
      </c>
      <c r="B286" s="181" t="s">
        <v>282</v>
      </c>
      <c r="C286" s="41">
        <v>10</v>
      </c>
      <c r="D286" s="46" t="s">
        <v>218</v>
      </c>
      <c r="E286" s="41" t="s">
        <v>812</v>
      </c>
      <c r="F286" s="41" t="s">
        <v>887</v>
      </c>
      <c r="G286" s="40">
        <f>SUM(H286:I286)</f>
        <v>2299</v>
      </c>
      <c r="H286" s="40">
        <v>2299</v>
      </c>
      <c r="I286" s="40"/>
      <c r="J286" s="40">
        <f>SUM(K286:L286)</f>
        <v>2380</v>
      </c>
      <c r="K286" s="40">
        <v>2380</v>
      </c>
      <c r="L286" s="40"/>
      <c r="M286" s="40">
        <f>SUM(N286:O286)</f>
        <v>2460</v>
      </c>
      <c r="N286" s="40">
        <v>2460</v>
      </c>
      <c r="O286" s="56"/>
    </row>
    <row r="287" spans="1:15" ht="78.75">
      <c r="A287" s="58" t="s">
        <v>183</v>
      </c>
      <c r="B287" s="181" t="s">
        <v>282</v>
      </c>
      <c r="C287" s="41">
        <v>10</v>
      </c>
      <c r="D287" s="46" t="s">
        <v>218</v>
      </c>
      <c r="E287" s="59" t="s">
        <v>759</v>
      </c>
      <c r="F287" s="41"/>
      <c r="G287" s="40">
        <f>G288</f>
        <v>7152</v>
      </c>
      <c r="H287" s="40">
        <f aca="true" t="shared" si="140" ref="H287:O288">H288</f>
        <v>7152</v>
      </c>
      <c r="I287" s="40">
        <f t="shared" si="140"/>
        <v>0</v>
      </c>
      <c r="J287" s="40">
        <f>J288</f>
        <v>7513</v>
      </c>
      <c r="K287" s="40">
        <f t="shared" si="140"/>
        <v>7513</v>
      </c>
      <c r="L287" s="40">
        <f t="shared" si="140"/>
        <v>0</v>
      </c>
      <c r="M287" s="40">
        <f>M288</f>
        <v>7981</v>
      </c>
      <c r="N287" s="40">
        <f t="shared" si="140"/>
        <v>7981</v>
      </c>
      <c r="O287" s="40">
        <f t="shared" si="140"/>
        <v>0</v>
      </c>
    </row>
    <row r="288" spans="1:15" ht="141.75">
      <c r="A288" s="58" t="s">
        <v>925</v>
      </c>
      <c r="B288" s="181" t="s">
        <v>282</v>
      </c>
      <c r="C288" s="41">
        <v>10</v>
      </c>
      <c r="D288" s="46" t="s">
        <v>218</v>
      </c>
      <c r="E288" s="59" t="s">
        <v>868</v>
      </c>
      <c r="F288" s="41"/>
      <c r="G288" s="40">
        <f>G289</f>
        <v>7152</v>
      </c>
      <c r="H288" s="40">
        <f t="shared" si="140"/>
        <v>7152</v>
      </c>
      <c r="I288" s="40">
        <f t="shared" si="140"/>
        <v>0</v>
      </c>
      <c r="J288" s="40">
        <f>J289</f>
        <v>7513</v>
      </c>
      <c r="K288" s="40">
        <f t="shared" si="140"/>
        <v>7513</v>
      </c>
      <c r="L288" s="40">
        <f t="shared" si="140"/>
        <v>0</v>
      </c>
      <c r="M288" s="40">
        <f>M289</f>
        <v>7981</v>
      </c>
      <c r="N288" s="40">
        <f t="shared" si="140"/>
        <v>7981</v>
      </c>
      <c r="O288" s="40">
        <f t="shared" si="140"/>
        <v>0</v>
      </c>
    </row>
    <row r="289" spans="1:15" ht="63">
      <c r="A289" s="58" t="s">
        <v>512</v>
      </c>
      <c r="B289" s="181" t="s">
        <v>282</v>
      </c>
      <c r="C289" s="41">
        <v>10</v>
      </c>
      <c r="D289" s="46" t="s">
        <v>218</v>
      </c>
      <c r="E289" s="59" t="s">
        <v>869</v>
      </c>
      <c r="F289" s="41"/>
      <c r="G289" s="40">
        <f>SUM(H289:I289)</f>
        <v>7152</v>
      </c>
      <c r="H289" s="40">
        <f>SUM(H290:H290)</f>
        <v>7152</v>
      </c>
      <c r="I289" s="40">
        <f>SUM(I290:I290)</f>
        <v>0</v>
      </c>
      <c r="J289" s="40">
        <f>SUM(K289:L289)</f>
        <v>7513</v>
      </c>
      <c r="K289" s="40">
        <f>SUM(K290:K290)</f>
        <v>7513</v>
      </c>
      <c r="L289" s="40">
        <f>SUM(L290:L290)</f>
        <v>0</v>
      </c>
      <c r="M289" s="40">
        <f>SUM(N289:O289)</f>
        <v>7981</v>
      </c>
      <c r="N289" s="40">
        <f>SUM(N290:N290)</f>
        <v>7981</v>
      </c>
      <c r="O289" s="40">
        <f>SUM(O290:O290)</f>
        <v>0</v>
      </c>
    </row>
    <row r="290" spans="1:15" ht="126">
      <c r="A290" s="58" t="s">
        <v>660</v>
      </c>
      <c r="B290" s="181" t="s">
        <v>282</v>
      </c>
      <c r="C290" s="41">
        <v>10</v>
      </c>
      <c r="D290" s="46" t="s">
        <v>218</v>
      </c>
      <c r="E290" s="45" t="s">
        <v>814</v>
      </c>
      <c r="F290" s="41" t="s">
        <v>883</v>
      </c>
      <c r="G290" s="40">
        <f>SUM(H290:I290)</f>
        <v>7152</v>
      </c>
      <c r="H290" s="40">
        <v>7152</v>
      </c>
      <c r="I290" s="40"/>
      <c r="J290" s="40">
        <f>SUM(K290:L290)</f>
        <v>7513</v>
      </c>
      <c r="K290" s="40">
        <v>7513</v>
      </c>
      <c r="L290" s="40"/>
      <c r="M290" s="40">
        <f>SUM(N290:O290)</f>
        <v>7981</v>
      </c>
      <c r="N290" s="40">
        <v>7981</v>
      </c>
      <c r="O290" s="40"/>
    </row>
    <row r="291" spans="1:15" ht="15.75">
      <c r="A291" s="165" t="s">
        <v>888</v>
      </c>
      <c r="B291" s="68" t="s">
        <v>282</v>
      </c>
      <c r="C291" s="55">
        <v>10</v>
      </c>
      <c r="D291" s="82" t="s">
        <v>547</v>
      </c>
      <c r="E291" s="41"/>
      <c r="F291" s="41"/>
      <c r="G291" s="56">
        <f aca="true" t="shared" si="141" ref="G291:O293">G292</f>
        <v>3493</v>
      </c>
      <c r="H291" s="56">
        <f t="shared" si="141"/>
        <v>3493</v>
      </c>
      <c r="I291" s="56">
        <f t="shared" si="141"/>
        <v>0</v>
      </c>
      <c r="J291" s="56">
        <f t="shared" si="141"/>
        <v>3493</v>
      </c>
      <c r="K291" s="56">
        <f t="shared" si="141"/>
        <v>3493</v>
      </c>
      <c r="L291" s="56">
        <f t="shared" si="141"/>
        <v>0</v>
      </c>
      <c r="M291" s="56">
        <f t="shared" si="141"/>
        <v>3493</v>
      </c>
      <c r="N291" s="56">
        <f t="shared" si="141"/>
        <v>3493</v>
      </c>
      <c r="O291" s="56">
        <f t="shared" si="141"/>
        <v>0</v>
      </c>
    </row>
    <row r="292" spans="1:15" ht="63">
      <c r="A292" s="58" t="s">
        <v>913</v>
      </c>
      <c r="B292" s="115">
        <v>871</v>
      </c>
      <c r="C292" s="41">
        <v>10</v>
      </c>
      <c r="D292" s="46" t="s">
        <v>547</v>
      </c>
      <c r="E292" s="59" t="s">
        <v>799</v>
      </c>
      <c r="F292" s="41"/>
      <c r="G292" s="40">
        <f>G293</f>
        <v>3493</v>
      </c>
      <c r="H292" s="40">
        <f t="shared" si="141"/>
        <v>3493</v>
      </c>
      <c r="I292" s="40">
        <f t="shared" si="141"/>
        <v>0</v>
      </c>
      <c r="J292" s="40">
        <f>J293</f>
        <v>3493</v>
      </c>
      <c r="K292" s="40">
        <f t="shared" si="141"/>
        <v>3493</v>
      </c>
      <c r="L292" s="40">
        <f t="shared" si="141"/>
        <v>0</v>
      </c>
      <c r="M292" s="40">
        <f>M293</f>
        <v>3493</v>
      </c>
      <c r="N292" s="40">
        <f t="shared" si="141"/>
        <v>3493</v>
      </c>
      <c r="O292" s="40">
        <f t="shared" si="141"/>
        <v>0</v>
      </c>
    </row>
    <row r="293" spans="1:15" ht="110.25">
      <c r="A293" s="58" t="s">
        <v>922</v>
      </c>
      <c r="B293" s="115">
        <v>871</v>
      </c>
      <c r="C293" s="41">
        <v>10</v>
      </c>
      <c r="D293" s="46" t="s">
        <v>547</v>
      </c>
      <c r="E293" s="59" t="s">
        <v>800</v>
      </c>
      <c r="F293" s="41"/>
      <c r="G293" s="40">
        <f>G294</f>
        <v>3493</v>
      </c>
      <c r="H293" s="40">
        <f t="shared" si="141"/>
        <v>3493</v>
      </c>
      <c r="I293" s="40">
        <f t="shared" si="141"/>
        <v>0</v>
      </c>
      <c r="J293" s="40">
        <f>J294</f>
        <v>3493</v>
      </c>
      <c r="K293" s="40">
        <f t="shared" si="141"/>
        <v>3493</v>
      </c>
      <c r="L293" s="40">
        <f t="shared" si="141"/>
        <v>0</v>
      </c>
      <c r="M293" s="40">
        <f>M294</f>
        <v>3493</v>
      </c>
      <c r="N293" s="40">
        <f t="shared" si="141"/>
        <v>3493</v>
      </c>
      <c r="O293" s="40">
        <f t="shared" si="141"/>
        <v>0</v>
      </c>
    </row>
    <row r="294" spans="1:15" ht="63">
      <c r="A294" s="43" t="s">
        <v>3</v>
      </c>
      <c r="B294" s="115">
        <v>871</v>
      </c>
      <c r="C294" s="41">
        <v>10</v>
      </c>
      <c r="D294" s="46" t="s">
        <v>547</v>
      </c>
      <c r="E294" s="59" t="s">
        <v>513</v>
      </c>
      <c r="F294" s="41"/>
      <c r="G294" s="40">
        <f aca="true" t="shared" si="142" ref="G294:O294">SUM(G295:G295)</f>
        <v>3493</v>
      </c>
      <c r="H294" s="40">
        <f t="shared" si="142"/>
        <v>3493</v>
      </c>
      <c r="I294" s="40">
        <f t="shared" si="142"/>
        <v>0</v>
      </c>
      <c r="J294" s="40">
        <f t="shared" si="142"/>
        <v>3493</v>
      </c>
      <c r="K294" s="40">
        <f t="shared" si="142"/>
        <v>3493</v>
      </c>
      <c r="L294" s="40">
        <f t="shared" si="142"/>
        <v>0</v>
      </c>
      <c r="M294" s="40">
        <f t="shared" si="142"/>
        <v>3493</v>
      </c>
      <c r="N294" s="40">
        <f t="shared" si="142"/>
        <v>3493</v>
      </c>
      <c r="O294" s="40">
        <f t="shared" si="142"/>
        <v>0</v>
      </c>
    </row>
    <row r="295" spans="1:15" ht="236.25">
      <c r="A295" s="43" t="s">
        <v>661</v>
      </c>
      <c r="B295" s="115">
        <v>871</v>
      </c>
      <c r="C295" s="41">
        <v>10</v>
      </c>
      <c r="D295" s="46" t="s">
        <v>547</v>
      </c>
      <c r="E295" s="45" t="s">
        <v>815</v>
      </c>
      <c r="F295" s="41" t="s">
        <v>883</v>
      </c>
      <c r="G295" s="40">
        <f>SUM(H295:I295)</f>
        <v>3493</v>
      </c>
      <c r="H295" s="40">
        <v>3493</v>
      </c>
      <c r="I295" s="40">
        <v>0</v>
      </c>
      <c r="J295" s="40">
        <f>SUM(K295:L295)</f>
        <v>3493</v>
      </c>
      <c r="K295" s="40">
        <v>3493</v>
      </c>
      <c r="L295" s="40">
        <v>0</v>
      </c>
      <c r="M295" s="40">
        <f>SUM(N295:O295)</f>
        <v>3493</v>
      </c>
      <c r="N295" s="40">
        <v>3493</v>
      </c>
      <c r="O295" s="40"/>
    </row>
    <row r="296" spans="1:15" ht="47.25">
      <c r="A296" s="36" t="s">
        <v>286</v>
      </c>
      <c r="B296" s="111">
        <v>872</v>
      </c>
      <c r="C296" s="41"/>
      <c r="D296" s="41"/>
      <c r="E296" s="41"/>
      <c r="F296" s="41"/>
      <c r="G296" s="56">
        <f aca="true" t="shared" si="143" ref="G296:O296">SUM(G297,G303,G340)</f>
        <v>107317</v>
      </c>
      <c r="H296" s="56">
        <f t="shared" si="143"/>
        <v>734</v>
      </c>
      <c r="I296" s="56">
        <f t="shared" si="143"/>
        <v>106583</v>
      </c>
      <c r="J296" s="56">
        <f t="shared" si="143"/>
        <v>107467.7</v>
      </c>
      <c r="K296" s="56">
        <f t="shared" si="143"/>
        <v>541.7</v>
      </c>
      <c r="L296" s="56">
        <f t="shared" si="143"/>
        <v>106926</v>
      </c>
      <c r="M296" s="56">
        <f t="shared" si="143"/>
        <v>110144.7</v>
      </c>
      <c r="N296" s="56">
        <f t="shared" si="143"/>
        <v>559.7</v>
      </c>
      <c r="O296" s="56">
        <f t="shared" si="143"/>
        <v>109585</v>
      </c>
    </row>
    <row r="297" spans="1:15" ht="15.75">
      <c r="A297" s="165" t="s">
        <v>882</v>
      </c>
      <c r="B297" s="68" t="s">
        <v>287</v>
      </c>
      <c r="C297" s="82" t="s">
        <v>578</v>
      </c>
      <c r="D297" s="41"/>
      <c r="E297" s="41"/>
      <c r="F297" s="41"/>
      <c r="G297" s="56">
        <f>SUM(G298,)</f>
        <v>12542</v>
      </c>
      <c r="H297" s="56">
        <f aca="true" t="shared" si="144" ref="H297:O297">SUM(H298,)</f>
        <v>0</v>
      </c>
      <c r="I297" s="56">
        <f t="shared" si="144"/>
        <v>12542</v>
      </c>
      <c r="J297" s="56">
        <f t="shared" si="144"/>
        <v>13379</v>
      </c>
      <c r="K297" s="56">
        <f t="shared" si="144"/>
        <v>0</v>
      </c>
      <c r="L297" s="56">
        <f t="shared" si="144"/>
        <v>13379</v>
      </c>
      <c r="M297" s="56">
        <f t="shared" si="144"/>
        <v>13904</v>
      </c>
      <c r="N297" s="56">
        <f t="shared" si="144"/>
        <v>0</v>
      </c>
      <c r="O297" s="56">
        <f t="shared" si="144"/>
        <v>13904</v>
      </c>
    </row>
    <row r="298" spans="1:15" ht="31.5">
      <c r="A298" s="165" t="s">
        <v>528</v>
      </c>
      <c r="B298" s="68" t="s">
        <v>287</v>
      </c>
      <c r="C298" s="82" t="s">
        <v>578</v>
      </c>
      <c r="D298" s="82" t="s">
        <v>218</v>
      </c>
      <c r="E298" s="41"/>
      <c r="F298" s="41"/>
      <c r="G298" s="56">
        <f aca="true" t="shared" si="145" ref="G298:O299">G299</f>
        <v>12542</v>
      </c>
      <c r="H298" s="56">
        <f t="shared" si="145"/>
        <v>0</v>
      </c>
      <c r="I298" s="56">
        <f t="shared" si="145"/>
        <v>12542</v>
      </c>
      <c r="J298" s="56">
        <f t="shared" si="145"/>
        <v>13379</v>
      </c>
      <c r="K298" s="56">
        <f t="shared" si="145"/>
        <v>0</v>
      </c>
      <c r="L298" s="56">
        <f t="shared" si="145"/>
        <v>13379</v>
      </c>
      <c r="M298" s="56">
        <f t="shared" si="145"/>
        <v>13904</v>
      </c>
      <c r="N298" s="56">
        <f t="shared" si="145"/>
        <v>0</v>
      </c>
      <c r="O298" s="56">
        <f t="shared" si="145"/>
        <v>13904</v>
      </c>
    </row>
    <row r="299" spans="1:15" ht="63">
      <c r="A299" s="58" t="s">
        <v>913</v>
      </c>
      <c r="B299" s="189">
        <v>872</v>
      </c>
      <c r="C299" s="46" t="s">
        <v>578</v>
      </c>
      <c r="D299" s="46" t="s">
        <v>218</v>
      </c>
      <c r="E299" s="39" t="s">
        <v>799</v>
      </c>
      <c r="F299" s="41"/>
      <c r="G299" s="40">
        <f t="shared" si="145"/>
        <v>12542</v>
      </c>
      <c r="H299" s="40">
        <f t="shared" si="145"/>
        <v>0</v>
      </c>
      <c r="I299" s="40">
        <f t="shared" si="145"/>
        <v>12542</v>
      </c>
      <c r="J299" s="40">
        <f t="shared" si="145"/>
        <v>13379</v>
      </c>
      <c r="K299" s="40">
        <f t="shared" si="145"/>
        <v>0</v>
      </c>
      <c r="L299" s="40">
        <f t="shared" si="145"/>
        <v>13379</v>
      </c>
      <c r="M299" s="40">
        <f t="shared" si="145"/>
        <v>13904</v>
      </c>
      <c r="N299" s="40">
        <f t="shared" si="145"/>
        <v>0</v>
      </c>
      <c r="O299" s="40">
        <f t="shared" si="145"/>
        <v>13904</v>
      </c>
    </row>
    <row r="300" spans="1:15" ht="126">
      <c r="A300" s="58" t="s">
        <v>923</v>
      </c>
      <c r="B300" s="189">
        <v>872</v>
      </c>
      <c r="C300" s="46" t="s">
        <v>578</v>
      </c>
      <c r="D300" s="46" t="s">
        <v>218</v>
      </c>
      <c r="E300" s="39" t="s">
        <v>877</v>
      </c>
      <c r="F300" s="41"/>
      <c r="G300" s="40">
        <f>SUM(G301,)</f>
        <v>12542</v>
      </c>
      <c r="H300" s="40">
        <f aca="true" t="shared" si="146" ref="H300:O300">SUM(H301,)</f>
        <v>0</v>
      </c>
      <c r="I300" s="40">
        <f t="shared" si="146"/>
        <v>12542</v>
      </c>
      <c r="J300" s="40">
        <f t="shared" si="146"/>
        <v>13379</v>
      </c>
      <c r="K300" s="40">
        <f t="shared" si="146"/>
        <v>0</v>
      </c>
      <c r="L300" s="40">
        <f t="shared" si="146"/>
        <v>13379</v>
      </c>
      <c r="M300" s="40">
        <f t="shared" si="146"/>
        <v>13904</v>
      </c>
      <c r="N300" s="40">
        <f t="shared" si="146"/>
        <v>0</v>
      </c>
      <c r="O300" s="40">
        <f t="shared" si="146"/>
        <v>13904</v>
      </c>
    </row>
    <row r="301" spans="1:15" ht="94.5">
      <c r="A301" s="58" t="s">
        <v>879</v>
      </c>
      <c r="B301" s="189">
        <v>872</v>
      </c>
      <c r="C301" s="46" t="s">
        <v>578</v>
      </c>
      <c r="D301" s="46" t="s">
        <v>218</v>
      </c>
      <c r="E301" s="39" t="s">
        <v>878</v>
      </c>
      <c r="F301" s="41"/>
      <c r="G301" s="40">
        <f aca="true" t="shared" si="147" ref="G301:O301">SUM(G302:G302)</f>
        <v>12542</v>
      </c>
      <c r="H301" s="40">
        <f t="shared" si="147"/>
        <v>0</v>
      </c>
      <c r="I301" s="40">
        <f t="shared" si="147"/>
        <v>12542</v>
      </c>
      <c r="J301" s="40">
        <f t="shared" si="147"/>
        <v>13379</v>
      </c>
      <c r="K301" s="40">
        <f t="shared" si="147"/>
        <v>0</v>
      </c>
      <c r="L301" s="40">
        <f t="shared" si="147"/>
        <v>13379</v>
      </c>
      <c r="M301" s="40">
        <f t="shared" si="147"/>
        <v>13904</v>
      </c>
      <c r="N301" s="40">
        <f t="shared" si="147"/>
        <v>0</v>
      </c>
      <c r="O301" s="40">
        <f t="shared" si="147"/>
        <v>13904</v>
      </c>
    </row>
    <row r="302" spans="1:15" ht="157.5">
      <c r="A302" s="43" t="s">
        <v>2</v>
      </c>
      <c r="B302" s="189">
        <v>872</v>
      </c>
      <c r="C302" s="46" t="s">
        <v>578</v>
      </c>
      <c r="D302" s="46" t="s">
        <v>218</v>
      </c>
      <c r="E302" s="41" t="s">
        <v>809</v>
      </c>
      <c r="F302" s="41" t="s">
        <v>883</v>
      </c>
      <c r="G302" s="40">
        <f>SUM(H302:I302)</f>
        <v>12542</v>
      </c>
      <c r="H302" s="40">
        <v>0</v>
      </c>
      <c r="I302" s="40">
        <v>12542</v>
      </c>
      <c r="J302" s="40">
        <f>SUM(K302:L302)</f>
        <v>13379</v>
      </c>
      <c r="K302" s="40">
        <v>0</v>
      </c>
      <c r="L302" s="40">
        <v>13379</v>
      </c>
      <c r="M302" s="40">
        <f>SUM(N302:O302)</f>
        <v>13904</v>
      </c>
      <c r="N302" s="40"/>
      <c r="O302" s="40">
        <v>13904</v>
      </c>
    </row>
    <row r="303" spans="1:15" s="57" customFormat="1" ht="15.75">
      <c r="A303" s="106" t="s">
        <v>288</v>
      </c>
      <c r="B303" s="68" t="s">
        <v>287</v>
      </c>
      <c r="C303" s="111" t="s">
        <v>220</v>
      </c>
      <c r="D303" s="55"/>
      <c r="E303" s="55"/>
      <c r="F303" s="41"/>
      <c r="G303" s="56">
        <f aca="true" t="shared" si="148" ref="G303:O303">SUM(G304,G331)</f>
        <v>93996</v>
      </c>
      <c r="H303" s="56">
        <f t="shared" si="148"/>
        <v>305</v>
      </c>
      <c r="I303" s="56">
        <f t="shared" si="148"/>
        <v>93691</v>
      </c>
      <c r="J303" s="56">
        <f t="shared" si="148"/>
        <v>93642.7</v>
      </c>
      <c r="K303" s="56">
        <f t="shared" si="148"/>
        <v>95.7</v>
      </c>
      <c r="L303" s="56">
        <f t="shared" si="148"/>
        <v>93547</v>
      </c>
      <c r="M303" s="56">
        <f t="shared" si="148"/>
        <v>95776.7</v>
      </c>
      <c r="N303" s="56">
        <f t="shared" si="148"/>
        <v>95.7</v>
      </c>
      <c r="O303" s="56">
        <f t="shared" si="148"/>
        <v>95681</v>
      </c>
    </row>
    <row r="304" spans="1:15" s="57" customFormat="1" ht="15.75">
      <c r="A304" s="106" t="s">
        <v>289</v>
      </c>
      <c r="B304" s="183" t="s">
        <v>287</v>
      </c>
      <c r="C304" s="111" t="s">
        <v>220</v>
      </c>
      <c r="D304" s="82" t="s">
        <v>546</v>
      </c>
      <c r="E304" s="55"/>
      <c r="F304" s="55"/>
      <c r="G304" s="56">
        <f>SUM(G305,G310)</f>
        <v>75555</v>
      </c>
      <c r="H304" s="56">
        <f aca="true" t="shared" si="149" ref="H304:O304">SUM(H305,H310)</f>
        <v>305</v>
      </c>
      <c r="I304" s="56">
        <f t="shared" si="149"/>
        <v>75250</v>
      </c>
      <c r="J304" s="56">
        <f t="shared" si="149"/>
        <v>73462.7</v>
      </c>
      <c r="K304" s="56">
        <f t="shared" si="149"/>
        <v>95.7</v>
      </c>
      <c r="L304" s="56">
        <f t="shared" si="149"/>
        <v>73367</v>
      </c>
      <c r="M304" s="56">
        <f t="shared" si="149"/>
        <v>74883.7</v>
      </c>
      <c r="N304" s="56">
        <f t="shared" si="149"/>
        <v>95.7</v>
      </c>
      <c r="O304" s="56">
        <f t="shared" si="149"/>
        <v>74788</v>
      </c>
    </row>
    <row r="305" spans="1:15" ht="78.75">
      <c r="A305" s="58" t="s">
        <v>183</v>
      </c>
      <c r="B305" s="181" t="s">
        <v>287</v>
      </c>
      <c r="C305" s="189" t="s">
        <v>220</v>
      </c>
      <c r="D305" s="46" t="s">
        <v>546</v>
      </c>
      <c r="E305" s="59" t="s">
        <v>759</v>
      </c>
      <c r="F305" s="41"/>
      <c r="G305" s="40">
        <f>G306</f>
        <v>220.3</v>
      </c>
      <c r="H305" s="40">
        <f aca="true" t="shared" si="150" ref="H305:O306">H306</f>
        <v>209.3</v>
      </c>
      <c r="I305" s="40">
        <f t="shared" si="150"/>
        <v>11</v>
      </c>
      <c r="J305" s="40">
        <f t="shared" si="150"/>
        <v>0</v>
      </c>
      <c r="K305" s="40">
        <f t="shared" si="150"/>
        <v>0</v>
      </c>
      <c r="L305" s="40">
        <f t="shared" si="150"/>
        <v>0</v>
      </c>
      <c r="M305" s="40">
        <f t="shared" si="150"/>
        <v>0</v>
      </c>
      <c r="N305" s="40">
        <f t="shared" si="150"/>
        <v>0</v>
      </c>
      <c r="O305" s="40">
        <f t="shared" si="150"/>
        <v>0</v>
      </c>
    </row>
    <row r="306" spans="1:15" ht="126">
      <c r="A306" s="43" t="s">
        <v>361</v>
      </c>
      <c r="B306" s="115">
        <v>872</v>
      </c>
      <c r="C306" s="189" t="s">
        <v>220</v>
      </c>
      <c r="D306" s="46" t="s">
        <v>546</v>
      </c>
      <c r="E306" s="59" t="s">
        <v>362</v>
      </c>
      <c r="F306" s="55"/>
      <c r="G306" s="40">
        <f>G307</f>
        <v>220.3</v>
      </c>
      <c r="H306" s="40">
        <f t="shared" si="150"/>
        <v>209.3</v>
      </c>
      <c r="I306" s="40">
        <f t="shared" si="150"/>
        <v>11</v>
      </c>
      <c r="J306" s="40">
        <f t="shared" si="150"/>
        <v>0</v>
      </c>
      <c r="K306" s="40">
        <f t="shared" si="150"/>
        <v>0</v>
      </c>
      <c r="L306" s="40">
        <f t="shared" si="150"/>
        <v>0</v>
      </c>
      <c r="M306" s="40">
        <f t="shared" si="150"/>
        <v>0</v>
      </c>
      <c r="N306" s="40">
        <f t="shared" si="150"/>
        <v>0</v>
      </c>
      <c r="O306" s="40">
        <f t="shared" si="150"/>
        <v>0</v>
      </c>
    </row>
    <row r="307" spans="1:15" ht="126">
      <c r="A307" s="43" t="s">
        <v>364</v>
      </c>
      <c r="B307" s="115">
        <v>872</v>
      </c>
      <c r="C307" s="189" t="s">
        <v>220</v>
      </c>
      <c r="D307" s="46" t="s">
        <v>546</v>
      </c>
      <c r="E307" s="59" t="s">
        <v>363</v>
      </c>
      <c r="F307" s="41"/>
      <c r="G307" s="40">
        <f>SUM(G308:G309)</f>
        <v>220.3</v>
      </c>
      <c r="H307" s="40">
        <f aca="true" t="shared" si="151" ref="H307:O307">SUM(H308:H309)</f>
        <v>209.3</v>
      </c>
      <c r="I307" s="40">
        <f t="shared" si="151"/>
        <v>11</v>
      </c>
      <c r="J307" s="40">
        <f t="shared" si="151"/>
        <v>0</v>
      </c>
      <c r="K307" s="40">
        <f t="shared" si="151"/>
        <v>0</v>
      </c>
      <c r="L307" s="40">
        <f t="shared" si="151"/>
        <v>0</v>
      </c>
      <c r="M307" s="40">
        <f t="shared" si="151"/>
        <v>0</v>
      </c>
      <c r="N307" s="40">
        <f t="shared" si="151"/>
        <v>0</v>
      </c>
      <c r="O307" s="40">
        <f t="shared" si="151"/>
        <v>0</v>
      </c>
    </row>
    <row r="308" spans="1:15" ht="220.5">
      <c r="A308" s="43" t="s">
        <v>662</v>
      </c>
      <c r="B308" s="115">
        <v>872</v>
      </c>
      <c r="C308" s="189" t="s">
        <v>220</v>
      </c>
      <c r="D308" s="46" t="s">
        <v>546</v>
      </c>
      <c r="E308" s="45" t="s">
        <v>401</v>
      </c>
      <c r="F308" s="41" t="s">
        <v>883</v>
      </c>
      <c r="G308" s="40">
        <f>SUM(H308:I308)</f>
        <v>209.3</v>
      </c>
      <c r="H308" s="40">
        <v>209.3</v>
      </c>
      <c r="I308" s="40"/>
      <c r="J308" s="40">
        <f>SUM(K308:L308)</f>
        <v>0</v>
      </c>
      <c r="K308" s="40"/>
      <c r="L308" s="40"/>
      <c r="M308" s="40">
        <f>SUM(N308:O308)</f>
        <v>0</v>
      </c>
      <c r="N308" s="40">
        <v>0</v>
      </c>
      <c r="O308" s="40"/>
    </row>
    <row r="309" spans="1:15" ht="220.5">
      <c r="A309" s="44" t="s">
        <v>113</v>
      </c>
      <c r="B309" s="115">
        <v>872</v>
      </c>
      <c r="C309" s="189" t="s">
        <v>220</v>
      </c>
      <c r="D309" s="46" t="s">
        <v>546</v>
      </c>
      <c r="E309" s="83" t="s">
        <v>787</v>
      </c>
      <c r="F309" s="41" t="s">
        <v>883</v>
      </c>
      <c r="G309" s="40">
        <f>SUM(H309:I309)</f>
        <v>11</v>
      </c>
      <c r="H309" s="40"/>
      <c r="I309" s="40">
        <v>11</v>
      </c>
      <c r="J309" s="40">
        <f>SUM(K309:L309)</f>
        <v>0</v>
      </c>
      <c r="K309" s="40"/>
      <c r="L309" s="40"/>
      <c r="M309" s="40">
        <f>SUM(N309:O309)</f>
        <v>0</v>
      </c>
      <c r="N309" s="40">
        <v>0</v>
      </c>
      <c r="O309" s="40"/>
    </row>
    <row r="310" spans="1:15" ht="78.75">
      <c r="A310" s="58" t="s">
        <v>917</v>
      </c>
      <c r="B310" s="115">
        <v>872</v>
      </c>
      <c r="C310" s="46" t="s">
        <v>220</v>
      </c>
      <c r="D310" s="46" t="s">
        <v>546</v>
      </c>
      <c r="E310" s="39" t="s">
        <v>4</v>
      </c>
      <c r="F310" s="55"/>
      <c r="G310" s="40">
        <f>SUM(G311,G319,G326,)</f>
        <v>75334.7</v>
      </c>
      <c r="H310" s="40">
        <f aca="true" t="shared" si="152" ref="H310:O310">SUM(H311,H319,H326,)</f>
        <v>95.7</v>
      </c>
      <c r="I310" s="40">
        <f t="shared" si="152"/>
        <v>75239</v>
      </c>
      <c r="J310" s="40">
        <f t="shared" si="152"/>
        <v>73462.7</v>
      </c>
      <c r="K310" s="40">
        <f t="shared" si="152"/>
        <v>95.7</v>
      </c>
      <c r="L310" s="40">
        <f t="shared" si="152"/>
        <v>73367</v>
      </c>
      <c r="M310" s="40">
        <f t="shared" si="152"/>
        <v>74883.7</v>
      </c>
      <c r="N310" s="40">
        <f t="shared" si="152"/>
        <v>95.7</v>
      </c>
      <c r="O310" s="40">
        <f t="shared" si="152"/>
        <v>74788</v>
      </c>
    </row>
    <row r="311" spans="1:15" ht="126">
      <c r="A311" s="58" t="s">
        <v>926</v>
      </c>
      <c r="B311" s="115">
        <v>872</v>
      </c>
      <c r="C311" s="46" t="s">
        <v>220</v>
      </c>
      <c r="D311" s="46" t="s">
        <v>546</v>
      </c>
      <c r="E311" s="39" t="s">
        <v>5</v>
      </c>
      <c r="F311" s="41"/>
      <c r="G311" s="40">
        <f>SUM(G312,G316,)</f>
        <v>15505.7</v>
      </c>
      <c r="H311" s="40">
        <f aca="true" t="shared" si="153" ref="H311:O311">SUM(H312,H316,)</f>
        <v>95.7</v>
      </c>
      <c r="I311" s="40">
        <f t="shared" si="153"/>
        <v>15410</v>
      </c>
      <c r="J311" s="40">
        <f t="shared" si="153"/>
        <v>16518.7</v>
      </c>
      <c r="K311" s="40">
        <f t="shared" si="153"/>
        <v>95.7</v>
      </c>
      <c r="L311" s="40">
        <f t="shared" si="153"/>
        <v>16423</v>
      </c>
      <c r="M311" s="40">
        <f t="shared" si="153"/>
        <v>17057.7</v>
      </c>
      <c r="N311" s="40">
        <f t="shared" si="153"/>
        <v>95.7</v>
      </c>
      <c r="O311" s="40">
        <f t="shared" si="153"/>
        <v>16962</v>
      </c>
    </row>
    <row r="312" spans="1:15" ht="94.5">
      <c r="A312" s="58" t="s">
        <v>586</v>
      </c>
      <c r="B312" s="115">
        <v>872</v>
      </c>
      <c r="C312" s="46" t="s">
        <v>220</v>
      </c>
      <c r="D312" s="46" t="s">
        <v>546</v>
      </c>
      <c r="E312" s="39" t="s">
        <v>6</v>
      </c>
      <c r="F312" s="41"/>
      <c r="G312" s="40">
        <f aca="true" t="shared" si="154" ref="G312:O312">SUM(G313:G315)</f>
        <v>15405</v>
      </c>
      <c r="H312" s="40">
        <f>SUM(H313:H315)</f>
        <v>0</v>
      </c>
      <c r="I312" s="40">
        <f t="shared" si="154"/>
        <v>15405</v>
      </c>
      <c r="J312" s="40">
        <f t="shared" si="154"/>
        <v>16418</v>
      </c>
      <c r="K312" s="40">
        <f t="shared" si="154"/>
        <v>0</v>
      </c>
      <c r="L312" s="40">
        <f t="shared" si="154"/>
        <v>16418</v>
      </c>
      <c r="M312" s="40">
        <f t="shared" si="154"/>
        <v>16957</v>
      </c>
      <c r="N312" s="40">
        <f t="shared" si="154"/>
        <v>0</v>
      </c>
      <c r="O312" s="40">
        <f t="shared" si="154"/>
        <v>16957</v>
      </c>
    </row>
    <row r="313" spans="1:15" ht="252">
      <c r="A313" s="44" t="s">
        <v>707</v>
      </c>
      <c r="B313" s="115">
        <v>872</v>
      </c>
      <c r="C313" s="46" t="s">
        <v>220</v>
      </c>
      <c r="D313" s="46" t="s">
        <v>546</v>
      </c>
      <c r="E313" s="41" t="s">
        <v>816</v>
      </c>
      <c r="F313" s="41" t="s">
        <v>518</v>
      </c>
      <c r="G313" s="40">
        <f>SUM(H313:I313)</f>
        <v>14085</v>
      </c>
      <c r="H313" s="47"/>
      <c r="I313" s="47">
        <v>14085</v>
      </c>
      <c r="J313" s="40">
        <f>SUM(K313:L313)</f>
        <v>15098</v>
      </c>
      <c r="K313" s="47"/>
      <c r="L313" s="47">
        <v>15098</v>
      </c>
      <c r="M313" s="40">
        <f>SUM(N313:O313)</f>
        <v>15637</v>
      </c>
      <c r="N313" s="47"/>
      <c r="O313" s="47">
        <v>15637</v>
      </c>
    </row>
    <row r="314" spans="1:15" ht="126">
      <c r="A314" s="21" t="s">
        <v>708</v>
      </c>
      <c r="B314" s="115">
        <v>872</v>
      </c>
      <c r="C314" s="46" t="s">
        <v>220</v>
      </c>
      <c r="D314" s="46" t="s">
        <v>546</v>
      </c>
      <c r="E314" s="41" t="s">
        <v>816</v>
      </c>
      <c r="F314" s="41" t="s">
        <v>520</v>
      </c>
      <c r="G314" s="40">
        <f>SUM(H314:I314)</f>
        <v>997</v>
      </c>
      <c r="H314" s="47"/>
      <c r="I314" s="47">
        <v>997</v>
      </c>
      <c r="J314" s="40">
        <f>SUM(K314:L314)</f>
        <v>997</v>
      </c>
      <c r="K314" s="47"/>
      <c r="L314" s="47">
        <v>997</v>
      </c>
      <c r="M314" s="40">
        <f>SUM(N314:O314)</f>
        <v>997</v>
      </c>
      <c r="N314" s="47"/>
      <c r="O314" s="47">
        <v>997</v>
      </c>
    </row>
    <row r="315" spans="1:15" ht="110.25">
      <c r="A315" s="21" t="s">
        <v>709</v>
      </c>
      <c r="B315" s="115">
        <v>872</v>
      </c>
      <c r="C315" s="46" t="s">
        <v>220</v>
      </c>
      <c r="D315" s="46" t="s">
        <v>546</v>
      </c>
      <c r="E315" s="41" t="s">
        <v>816</v>
      </c>
      <c r="F315" s="41" t="s">
        <v>875</v>
      </c>
      <c r="G315" s="40">
        <f>SUM(H315:I315)</f>
        <v>323</v>
      </c>
      <c r="H315" s="47"/>
      <c r="I315" s="47">
        <v>323</v>
      </c>
      <c r="J315" s="40">
        <f>SUM(K315:L315)</f>
        <v>323</v>
      </c>
      <c r="K315" s="47"/>
      <c r="L315" s="47">
        <v>323</v>
      </c>
      <c r="M315" s="40">
        <f>SUM(N315:O315)</f>
        <v>323</v>
      </c>
      <c r="N315" s="47"/>
      <c r="O315" s="47">
        <v>323</v>
      </c>
    </row>
    <row r="316" spans="1:15" ht="47.25">
      <c r="A316" s="43" t="s">
        <v>870</v>
      </c>
      <c r="B316" s="115">
        <v>872</v>
      </c>
      <c r="C316" s="46" t="s">
        <v>220</v>
      </c>
      <c r="D316" s="46" t="s">
        <v>546</v>
      </c>
      <c r="E316" s="39" t="s">
        <v>663</v>
      </c>
      <c r="F316" s="41"/>
      <c r="G316" s="40">
        <f>G317+G318</f>
        <v>100.7</v>
      </c>
      <c r="H316" s="40">
        <f>H317+H318</f>
        <v>95.7</v>
      </c>
      <c r="I316" s="40">
        <f>I317+I318</f>
        <v>5</v>
      </c>
      <c r="J316" s="40">
        <f aca="true" t="shared" si="155" ref="J316:O316">J317+J318</f>
        <v>100.7</v>
      </c>
      <c r="K316" s="40">
        <f t="shared" si="155"/>
        <v>95.7</v>
      </c>
      <c r="L316" s="40">
        <f t="shared" si="155"/>
        <v>5</v>
      </c>
      <c r="M316" s="40">
        <f t="shared" si="155"/>
        <v>100.7</v>
      </c>
      <c r="N316" s="40">
        <f t="shared" si="155"/>
        <v>95.7</v>
      </c>
      <c r="O316" s="40">
        <f t="shared" si="155"/>
        <v>5</v>
      </c>
    </row>
    <row r="317" spans="1:15" ht="157.5">
      <c r="A317" s="43" t="s">
        <v>411</v>
      </c>
      <c r="B317" s="115">
        <v>872</v>
      </c>
      <c r="C317" s="41" t="s">
        <v>220</v>
      </c>
      <c r="D317" s="41" t="s">
        <v>546</v>
      </c>
      <c r="E317" s="41" t="s">
        <v>404</v>
      </c>
      <c r="F317" s="41" t="s">
        <v>520</v>
      </c>
      <c r="G317" s="40">
        <f>SUM(H317:I317)</f>
        <v>95.7</v>
      </c>
      <c r="H317" s="40">
        <v>95.7</v>
      </c>
      <c r="I317" s="40"/>
      <c r="J317" s="40">
        <f>K317+L317</f>
        <v>95.7</v>
      </c>
      <c r="K317" s="40">
        <v>95.7</v>
      </c>
      <c r="L317" s="40"/>
      <c r="M317" s="40">
        <f>N317+O317</f>
        <v>95.7</v>
      </c>
      <c r="N317" s="40">
        <v>95.7</v>
      </c>
      <c r="O317" s="40"/>
    </row>
    <row r="318" spans="1:15" ht="78.75">
      <c r="A318" s="43" t="s">
        <v>557</v>
      </c>
      <c r="B318" s="115">
        <v>872</v>
      </c>
      <c r="C318" s="46" t="s">
        <v>220</v>
      </c>
      <c r="D318" s="46" t="s">
        <v>546</v>
      </c>
      <c r="E318" s="41" t="s">
        <v>556</v>
      </c>
      <c r="F318" s="41" t="s">
        <v>520</v>
      </c>
      <c r="G318" s="40">
        <f>SUM(H318:I318)</f>
        <v>5</v>
      </c>
      <c r="H318" s="47"/>
      <c r="I318" s="47">
        <v>5</v>
      </c>
      <c r="J318" s="40">
        <f>SUM(K318:L318)</f>
        <v>5</v>
      </c>
      <c r="K318" s="47"/>
      <c r="L318" s="47">
        <v>5</v>
      </c>
      <c r="M318" s="40">
        <f>SUM(N318:O318)</f>
        <v>5</v>
      </c>
      <c r="N318" s="47"/>
      <c r="O318" s="47">
        <v>5</v>
      </c>
    </row>
    <row r="319" spans="1:15" ht="126">
      <c r="A319" s="58" t="s">
        <v>927</v>
      </c>
      <c r="B319" s="115">
        <v>872</v>
      </c>
      <c r="C319" s="46" t="s">
        <v>220</v>
      </c>
      <c r="D319" s="46" t="s">
        <v>546</v>
      </c>
      <c r="E319" s="39" t="s">
        <v>871</v>
      </c>
      <c r="F319" s="41"/>
      <c r="G319" s="40">
        <f>SUM(G320,G324)</f>
        <v>1909</v>
      </c>
      <c r="H319" s="40">
        <f aca="true" t="shared" si="156" ref="H319:O319">SUM(H320,H324)</f>
        <v>0</v>
      </c>
      <c r="I319" s="40">
        <f t="shared" si="156"/>
        <v>1909</v>
      </c>
      <c r="J319" s="40">
        <f t="shared" si="156"/>
        <v>2099</v>
      </c>
      <c r="K319" s="40">
        <f t="shared" si="156"/>
        <v>0</v>
      </c>
      <c r="L319" s="40">
        <f t="shared" si="156"/>
        <v>2099</v>
      </c>
      <c r="M319" s="40">
        <f t="shared" si="156"/>
        <v>2172</v>
      </c>
      <c r="N319" s="40">
        <f t="shared" si="156"/>
        <v>0</v>
      </c>
      <c r="O319" s="40">
        <f t="shared" si="156"/>
        <v>2172</v>
      </c>
    </row>
    <row r="320" spans="1:15" ht="94.5">
      <c r="A320" s="58" t="s">
        <v>586</v>
      </c>
      <c r="B320" s="115">
        <v>872</v>
      </c>
      <c r="C320" s="46" t="s">
        <v>220</v>
      </c>
      <c r="D320" s="46" t="s">
        <v>546</v>
      </c>
      <c r="E320" s="39" t="s">
        <v>872</v>
      </c>
      <c r="F320" s="41"/>
      <c r="G320" s="40">
        <f aca="true" t="shared" si="157" ref="G320:O320">SUM(G321:G323)</f>
        <v>1906</v>
      </c>
      <c r="H320" s="40">
        <f t="shared" si="157"/>
        <v>0</v>
      </c>
      <c r="I320" s="40">
        <f t="shared" si="157"/>
        <v>1906</v>
      </c>
      <c r="J320" s="40">
        <f t="shared" si="157"/>
        <v>2099</v>
      </c>
      <c r="K320" s="40">
        <f t="shared" si="157"/>
        <v>0</v>
      </c>
      <c r="L320" s="40">
        <f t="shared" si="157"/>
        <v>2099</v>
      </c>
      <c r="M320" s="40">
        <f t="shared" si="157"/>
        <v>2172</v>
      </c>
      <c r="N320" s="40">
        <f t="shared" si="157"/>
        <v>0</v>
      </c>
      <c r="O320" s="40">
        <f t="shared" si="157"/>
        <v>2172</v>
      </c>
    </row>
    <row r="321" spans="1:15" ht="252">
      <c r="A321" s="44" t="s">
        <v>199</v>
      </c>
      <c r="B321" s="115">
        <v>872</v>
      </c>
      <c r="C321" s="46" t="s">
        <v>220</v>
      </c>
      <c r="D321" s="46" t="s">
        <v>546</v>
      </c>
      <c r="E321" s="41" t="s">
        <v>817</v>
      </c>
      <c r="F321" s="41" t="s">
        <v>518</v>
      </c>
      <c r="G321" s="40">
        <f>SUM(H321:I321)</f>
        <v>1898</v>
      </c>
      <c r="H321" s="47"/>
      <c r="I321" s="47">
        <v>1898</v>
      </c>
      <c r="J321" s="40">
        <f>SUM(K321:L321)</f>
        <v>2091</v>
      </c>
      <c r="K321" s="47"/>
      <c r="L321" s="47">
        <v>2091</v>
      </c>
      <c r="M321" s="40">
        <f>SUM(N321:O321)</f>
        <v>2164</v>
      </c>
      <c r="N321" s="47"/>
      <c r="O321" s="47">
        <v>2164</v>
      </c>
    </row>
    <row r="322" spans="1:15" ht="126">
      <c r="A322" s="21" t="s">
        <v>736</v>
      </c>
      <c r="B322" s="115">
        <v>872</v>
      </c>
      <c r="C322" s="46" t="s">
        <v>220</v>
      </c>
      <c r="D322" s="46" t="s">
        <v>546</v>
      </c>
      <c r="E322" s="41" t="s">
        <v>817</v>
      </c>
      <c r="F322" s="41" t="s">
        <v>520</v>
      </c>
      <c r="G322" s="40">
        <f>SUM(H322:I322)</f>
        <v>5</v>
      </c>
      <c r="H322" s="47"/>
      <c r="I322" s="47">
        <v>5</v>
      </c>
      <c r="J322" s="40">
        <f>SUM(K322:L322)</f>
        <v>5</v>
      </c>
      <c r="K322" s="47"/>
      <c r="L322" s="47">
        <v>5</v>
      </c>
      <c r="M322" s="40">
        <f>SUM(N322:O322)</f>
        <v>5</v>
      </c>
      <c r="N322" s="47"/>
      <c r="O322" s="47">
        <v>5</v>
      </c>
    </row>
    <row r="323" spans="1:15" ht="110.25">
      <c r="A323" s="21" t="s">
        <v>737</v>
      </c>
      <c r="B323" s="115">
        <v>872</v>
      </c>
      <c r="C323" s="46" t="s">
        <v>220</v>
      </c>
      <c r="D323" s="46" t="s">
        <v>546</v>
      </c>
      <c r="E323" s="41" t="s">
        <v>817</v>
      </c>
      <c r="F323" s="52" t="s">
        <v>875</v>
      </c>
      <c r="G323" s="40">
        <f>SUM(H323:I323)</f>
        <v>3</v>
      </c>
      <c r="H323" s="47"/>
      <c r="I323" s="47">
        <v>3</v>
      </c>
      <c r="J323" s="40">
        <f>SUM(K323:L323)</f>
        <v>3</v>
      </c>
      <c r="K323" s="47"/>
      <c r="L323" s="47">
        <v>3</v>
      </c>
      <c r="M323" s="40">
        <f>SUM(N323:O323)</f>
        <v>3</v>
      </c>
      <c r="N323" s="47"/>
      <c r="O323" s="47">
        <v>3</v>
      </c>
    </row>
    <row r="324" spans="1:15" ht="63">
      <c r="A324" s="21" t="s">
        <v>635</v>
      </c>
      <c r="B324" s="115">
        <v>872</v>
      </c>
      <c r="C324" s="46" t="s">
        <v>220</v>
      </c>
      <c r="D324" s="46" t="s">
        <v>546</v>
      </c>
      <c r="E324" s="39" t="s">
        <v>633</v>
      </c>
      <c r="F324" s="52"/>
      <c r="G324" s="40">
        <f>G325</f>
        <v>3</v>
      </c>
      <c r="H324" s="40">
        <f aca="true" t="shared" si="158" ref="H324:O324">H325</f>
        <v>0</v>
      </c>
      <c r="I324" s="40">
        <f t="shared" si="158"/>
        <v>3</v>
      </c>
      <c r="J324" s="40">
        <f t="shared" si="158"/>
        <v>0</v>
      </c>
      <c r="K324" s="40">
        <f t="shared" si="158"/>
        <v>0</v>
      </c>
      <c r="L324" s="40">
        <f t="shared" si="158"/>
        <v>0</v>
      </c>
      <c r="M324" s="40">
        <f t="shared" si="158"/>
        <v>0</v>
      </c>
      <c r="N324" s="40">
        <f t="shared" si="158"/>
        <v>0</v>
      </c>
      <c r="O324" s="40">
        <f t="shared" si="158"/>
        <v>0</v>
      </c>
    </row>
    <row r="325" spans="1:15" ht="47.25">
      <c r="A325" s="21" t="s">
        <v>773</v>
      </c>
      <c r="B325" s="115">
        <v>872</v>
      </c>
      <c r="C325" s="46" t="s">
        <v>220</v>
      </c>
      <c r="D325" s="46" t="s">
        <v>546</v>
      </c>
      <c r="E325" s="41" t="s">
        <v>634</v>
      </c>
      <c r="F325" s="52" t="s">
        <v>887</v>
      </c>
      <c r="G325" s="40">
        <f>SUM(H325:I325)</f>
        <v>3</v>
      </c>
      <c r="H325" s="47"/>
      <c r="I325" s="47">
        <v>3</v>
      </c>
      <c r="J325" s="40">
        <f>SUM(K325:L325)</f>
        <v>0</v>
      </c>
      <c r="K325" s="47"/>
      <c r="L325" s="47"/>
      <c r="M325" s="40">
        <f>SUM(N325:O325)</f>
        <v>0</v>
      </c>
      <c r="N325" s="47"/>
      <c r="O325" s="47"/>
    </row>
    <row r="326" spans="1:15" ht="141.75">
      <c r="A326" s="58" t="s">
        <v>918</v>
      </c>
      <c r="B326" s="115">
        <v>872</v>
      </c>
      <c r="C326" s="46" t="s">
        <v>220</v>
      </c>
      <c r="D326" s="46" t="s">
        <v>546</v>
      </c>
      <c r="E326" s="39" t="s">
        <v>738</v>
      </c>
      <c r="F326" s="52"/>
      <c r="G326" s="40">
        <f>SUM(G327,G329)</f>
        <v>57920</v>
      </c>
      <c r="H326" s="40">
        <f aca="true" t="shared" si="159" ref="H326:O326">SUM(H327,H329)</f>
        <v>0</v>
      </c>
      <c r="I326" s="40">
        <f t="shared" si="159"/>
        <v>57920</v>
      </c>
      <c r="J326" s="40">
        <f t="shared" si="159"/>
        <v>54845</v>
      </c>
      <c r="K326" s="40">
        <f t="shared" si="159"/>
        <v>0</v>
      </c>
      <c r="L326" s="40">
        <f t="shared" si="159"/>
        <v>54845</v>
      </c>
      <c r="M326" s="40">
        <f t="shared" si="159"/>
        <v>55654</v>
      </c>
      <c r="N326" s="40">
        <f t="shared" si="159"/>
        <v>0</v>
      </c>
      <c r="O326" s="40">
        <f t="shared" si="159"/>
        <v>55654</v>
      </c>
    </row>
    <row r="327" spans="1:15" ht="94.5">
      <c r="A327" s="58" t="s">
        <v>586</v>
      </c>
      <c r="B327" s="115">
        <v>872</v>
      </c>
      <c r="C327" s="46" t="s">
        <v>220</v>
      </c>
      <c r="D327" s="46" t="s">
        <v>546</v>
      </c>
      <c r="E327" s="39" t="s">
        <v>739</v>
      </c>
      <c r="F327" s="52"/>
      <c r="G327" s="40">
        <f aca="true" t="shared" si="160" ref="G327:O327">SUM(G328:G328)</f>
        <v>57825</v>
      </c>
      <c r="H327" s="40">
        <f t="shared" si="160"/>
        <v>0</v>
      </c>
      <c r="I327" s="40">
        <f t="shared" si="160"/>
        <v>57825</v>
      </c>
      <c r="J327" s="40">
        <f t="shared" si="160"/>
        <v>54845</v>
      </c>
      <c r="K327" s="40">
        <f t="shared" si="160"/>
        <v>0</v>
      </c>
      <c r="L327" s="40">
        <f t="shared" si="160"/>
        <v>54845</v>
      </c>
      <c r="M327" s="40">
        <f t="shared" si="160"/>
        <v>55654</v>
      </c>
      <c r="N327" s="40">
        <f t="shared" si="160"/>
        <v>0</v>
      </c>
      <c r="O327" s="40">
        <f t="shared" si="160"/>
        <v>55654</v>
      </c>
    </row>
    <row r="328" spans="1:16" ht="157.5">
      <c r="A328" s="21" t="s">
        <v>2</v>
      </c>
      <c r="B328" s="115">
        <v>872</v>
      </c>
      <c r="C328" s="46" t="s">
        <v>220</v>
      </c>
      <c r="D328" s="46" t="s">
        <v>546</v>
      </c>
      <c r="E328" s="41" t="s">
        <v>818</v>
      </c>
      <c r="F328" s="52" t="s">
        <v>883</v>
      </c>
      <c r="G328" s="72">
        <f>SUM(H328:I328)</f>
        <v>57825</v>
      </c>
      <c r="H328" s="47"/>
      <c r="I328" s="47">
        <v>57825</v>
      </c>
      <c r="J328" s="72">
        <f>SUM(K328:L328)</f>
        <v>54845</v>
      </c>
      <c r="K328" s="47"/>
      <c r="L328" s="47">
        <v>54845</v>
      </c>
      <c r="M328" s="72">
        <f>SUM(N328:O328)</f>
        <v>55654</v>
      </c>
      <c r="N328" s="47"/>
      <c r="O328" s="47">
        <v>55654</v>
      </c>
      <c r="P328" s="49">
        <v>1180</v>
      </c>
    </row>
    <row r="329" spans="1:15" ht="63">
      <c r="A329" s="21" t="s">
        <v>639</v>
      </c>
      <c r="B329" s="115">
        <v>872</v>
      </c>
      <c r="C329" s="46" t="s">
        <v>220</v>
      </c>
      <c r="D329" s="46" t="s">
        <v>546</v>
      </c>
      <c r="E329" s="39" t="s">
        <v>636</v>
      </c>
      <c r="F329" s="52"/>
      <c r="G329" s="72">
        <f>G330</f>
        <v>95</v>
      </c>
      <c r="H329" s="72">
        <f aca="true" t="shared" si="161" ref="H329:O329">H330</f>
        <v>0</v>
      </c>
      <c r="I329" s="72">
        <f t="shared" si="161"/>
        <v>95</v>
      </c>
      <c r="J329" s="72">
        <f t="shared" si="161"/>
        <v>0</v>
      </c>
      <c r="K329" s="72">
        <f t="shared" si="161"/>
        <v>0</v>
      </c>
      <c r="L329" s="72">
        <f t="shared" si="161"/>
        <v>0</v>
      </c>
      <c r="M329" s="72">
        <f t="shared" si="161"/>
        <v>0</v>
      </c>
      <c r="N329" s="72">
        <f t="shared" si="161"/>
        <v>0</v>
      </c>
      <c r="O329" s="72">
        <f t="shared" si="161"/>
        <v>0</v>
      </c>
    </row>
    <row r="330" spans="1:15" ht="94.5">
      <c r="A330" s="21" t="s">
        <v>638</v>
      </c>
      <c r="B330" s="115">
        <v>872</v>
      </c>
      <c r="C330" s="46" t="s">
        <v>220</v>
      </c>
      <c r="D330" s="46" t="s">
        <v>546</v>
      </c>
      <c r="E330" s="41" t="s">
        <v>637</v>
      </c>
      <c r="F330" s="52" t="s">
        <v>883</v>
      </c>
      <c r="G330" s="72">
        <f>SUM(H330:I330)</f>
        <v>95</v>
      </c>
      <c r="H330" s="47"/>
      <c r="I330" s="47">
        <v>95</v>
      </c>
      <c r="J330" s="72">
        <f>SUM(K330:L330)</f>
        <v>0</v>
      </c>
      <c r="K330" s="47"/>
      <c r="L330" s="47"/>
      <c r="M330" s="72">
        <f>SUM(N330:O330)</f>
        <v>0</v>
      </c>
      <c r="N330" s="47"/>
      <c r="O330" s="47"/>
    </row>
    <row r="331" spans="1:15" ht="47.25">
      <c r="A331" s="165" t="s">
        <v>290</v>
      </c>
      <c r="B331" s="68" t="s">
        <v>287</v>
      </c>
      <c r="C331" s="82" t="s">
        <v>220</v>
      </c>
      <c r="D331" s="82" t="s">
        <v>547</v>
      </c>
      <c r="E331" s="41"/>
      <c r="F331" s="41"/>
      <c r="G331" s="56">
        <f aca="true" t="shared" si="162" ref="G331:O332">G332</f>
        <v>18441</v>
      </c>
      <c r="H331" s="56">
        <f t="shared" si="162"/>
        <v>0</v>
      </c>
      <c r="I331" s="56">
        <f t="shared" si="162"/>
        <v>18441</v>
      </c>
      <c r="J331" s="56">
        <f t="shared" si="162"/>
        <v>20180</v>
      </c>
      <c r="K331" s="56">
        <f t="shared" si="162"/>
        <v>0</v>
      </c>
      <c r="L331" s="56">
        <f t="shared" si="162"/>
        <v>20180</v>
      </c>
      <c r="M331" s="56">
        <f t="shared" si="162"/>
        <v>20893</v>
      </c>
      <c r="N331" s="56">
        <f t="shared" si="162"/>
        <v>0</v>
      </c>
      <c r="O331" s="56">
        <f t="shared" si="162"/>
        <v>20893</v>
      </c>
    </row>
    <row r="332" spans="1:15" ht="78.75">
      <c r="A332" s="58" t="s">
        <v>917</v>
      </c>
      <c r="B332" s="52" t="s">
        <v>287</v>
      </c>
      <c r="C332" s="46" t="s">
        <v>220</v>
      </c>
      <c r="D332" s="46" t="s">
        <v>547</v>
      </c>
      <c r="E332" s="39" t="s">
        <v>4</v>
      </c>
      <c r="F332" s="41"/>
      <c r="G332" s="40">
        <f t="shared" si="162"/>
        <v>18441</v>
      </c>
      <c r="H332" s="40">
        <f t="shared" si="162"/>
        <v>0</v>
      </c>
      <c r="I332" s="40">
        <f t="shared" si="162"/>
        <v>18441</v>
      </c>
      <c r="J332" s="40">
        <f t="shared" si="162"/>
        <v>20180</v>
      </c>
      <c r="K332" s="40">
        <f t="shared" si="162"/>
        <v>0</v>
      </c>
      <c r="L332" s="40">
        <f t="shared" si="162"/>
        <v>20180</v>
      </c>
      <c r="M332" s="40">
        <f t="shared" si="162"/>
        <v>20893</v>
      </c>
      <c r="N332" s="40">
        <f t="shared" si="162"/>
        <v>0</v>
      </c>
      <c r="O332" s="40">
        <f t="shared" si="162"/>
        <v>20893</v>
      </c>
    </row>
    <row r="333" spans="1:15" ht="157.5">
      <c r="A333" s="58" t="s">
        <v>928</v>
      </c>
      <c r="B333" s="52" t="s">
        <v>287</v>
      </c>
      <c r="C333" s="46" t="s">
        <v>220</v>
      </c>
      <c r="D333" s="46" t="s">
        <v>547</v>
      </c>
      <c r="E333" s="39" t="s">
        <v>581</v>
      </c>
      <c r="F333" s="41"/>
      <c r="G333" s="40">
        <f aca="true" t="shared" si="163" ref="G333:O333">SUM(G334,G336)</f>
        <v>18441</v>
      </c>
      <c r="H333" s="40">
        <f t="shared" si="163"/>
        <v>0</v>
      </c>
      <c r="I333" s="40">
        <f t="shared" si="163"/>
        <v>18441</v>
      </c>
      <c r="J333" s="40">
        <f t="shared" si="163"/>
        <v>20180</v>
      </c>
      <c r="K333" s="40">
        <f t="shared" si="163"/>
        <v>0</v>
      </c>
      <c r="L333" s="40">
        <f t="shared" si="163"/>
        <v>20180</v>
      </c>
      <c r="M333" s="40">
        <f t="shared" si="163"/>
        <v>20893</v>
      </c>
      <c r="N333" s="40">
        <f t="shared" si="163"/>
        <v>0</v>
      </c>
      <c r="O333" s="40">
        <f t="shared" si="163"/>
        <v>20893</v>
      </c>
    </row>
    <row r="334" spans="1:15" ht="47.25">
      <c r="A334" s="58" t="s">
        <v>867</v>
      </c>
      <c r="B334" s="52" t="s">
        <v>287</v>
      </c>
      <c r="C334" s="46" t="s">
        <v>220</v>
      </c>
      <c r="D334" s="46" t="s">
        <v>547</v>
      </c>
      <c r="E334" s="39" t="s">
        <v>526</v>
      </c>
      <c r="F334" s="41"/>
      <c r="G334" s="40">
        <f aca="true" t="shared" si="164" ref="G334:O334">G335</f>
        <v>2038</v>
      </c>
      <c r="H334" s="40">
        <f t="shared" si="164"/>
        <v>0</v>
      </c>
      <c r="I334" s="40">
        <f t="shared" si="164"/>
        <v>2038</v>
      </c>
      <c r="J334" s="40">
        <f t="shared" si="164"/>
        <v>2190</v>
      </c>
      <c r="K334" s="40">
        <f t="shared" si="164"/>
        <v>0</v>
      </c>
      <c r="L334" s="40">
        <f t="shared" si="164"/>
        <v>2190</v>
      </c>
      <c r="M334" s="40">
        <f t="shared" si="164"/>
        <v>2278</v>
      </c>
      <c r="N334" s="40">
        <f t="shared" si="164"/>
        <v>0</v>
      </c>
      <c r="O334" s="40">
        <f t="shared" si="164"/>
        <v>2278</v>
      </c>
    </row>
    <row r="335" spans="1:15" ht="204.75">
      <c r="A335" s="21" t="s">
        <v>686</v>
      </c>
      <c r="B335" s="52" t="s">
        <v>287</v>
      </c>
      <c r="C335" s="46" t="s">
        <v>220</v>
      </c>
      <c r="D335" s="46" t="s">
        <v>547</v>
      </c>
      <c r="E335" s="41" t="s">
        <v>820</v>
      </c>
      <c r="F335" s="41" t="s">
        <v>518</v>
      </c>
      <c r="G335" s="40">
        <f>SUM(H335:I335)</f>
        <v>2038</v>
      </c>
      <c r="H335" s="47"/>
      <c r="I335" s="47">
        <v>2038</v>
      </c>
      <c r="J335" s="40">
        <f>SUM(K335:L335)</f>
        <v>2190</v>
      </c>
      <c r="K335" s="47"/>
      <c r="L335" s="47">
        <v>2190</v>
      </c>
      <c r="M335" s="40">
        <f>SUM(N335:O335)</f>
        <v>2278</v>
      </c>
      <c r="N335" s="47"/>
      <c r="O335" s="47">
        <v>2278</v>
      </c>
    </row>
    <row r="336" spans="1:15" ht="94.5">
      <c r="A336" s="58" t="s">
        <v>586</v>
      </c>
      <c r="B336" s="52" t="s">
        <v>287</v>
      </c>
      <c r="C336" s="46" t="s">
        <v>220</v>
      </c>
      <c r="D336" s="46" t="s">
        <v>547</v>
      </c>
      <c r="E336" s="39" t="s">
        <v>527</v>
      </c>
      <c r="F336" s="41"/>
      <c r="G336" s="40">
        <f aca="true" t="shared" si="165" ref="G336:O336">SUM(G337:G339)</f>
        <v>16403</v>
      </c>
      <c r="H336" s="40">
        <f t="shared" si="165"/>
        <v>0</v>
      </c>
      <c r="I336" s="40">
        <f t="shared" si="165"/>
        <v>16403</v>
      </c>
      <c r="J336" s="40">
        <f t="shared" si="165"/>
        <v>17990</v>
      </c>
      <c r="K336" s="40">
        <f t="shared" si="165"/>
        <v>0</v>
      </c>
      <c r="L336" s="40">
        <f t="shared" si="165"/>
        <v>17990</v>
      </c>
      <c r="M336" s="40">
        <f t="shared" si="165"/>
        <v>18615</v>
      </c>
      <c r="N336" s="40">
        <f t="shared" si="165"/>
        <v>0</v>
      </c>
      <c r="O336" s="40">
        <f t="shared" si="165"/>
        <v>18615</v>
      </c>
    </row>
    <row r="337" spans="1:15" ht="252">
      <c r="A337" s="44" t="s">
        <v>707</v>
      </c>
      <c r="B337" s="52" t="s">
        <v>287</v>
      </c>
      <c r="C337" s="46" t="s">
        <v>220</v>
      </c>
      <c r="D337" s="46" t="s">
        <v>547</v>
      </c>
      <c r="E337" s="41" t="s">
        <v>821</v>
      </c>
      <c r="F337" s="41">
        <v>100</v>
      </c>
      <c r="G337" s="40">
        <f>SUM(H337:I337)</f>
        <v>15951</v>
      </c>
      <c r="H337" s="47"/>
      <c r="I337" s="47">
        <v>15951</v>
      </c>
      <c r="J337" s="40">
        <f>SUM(K337:L337)</f>
        <v>17538</v>
      </c>
      <c r="K337" s="47"/>
      <c r="L337" s="47">
        <v>17538</v>
      </c>
      <c r="M337" s="40">
        <f>SUM(N337:O337)</f>
        <v>18163</v>
      </c>
      <c r="N337" s="47"/>
      <c r="O337" s="47">
        <v>18163</v>
      </c>
    </row>
    <row r="338" spans="1:15" ht="126">
      <c r="A338" s="21" t="s">
        <v>708</v>
      </c>
      <c r="B338" s="52" t="s">
        <v>287</v>
      </c>
      <c r="C338" s="46" t="s">
        <v>220</v>
      </c>
      <c r="D338" s="46" t="s">
        <v>547</v>
      </c>
      <c r="E338" s="41" t="s">
        <v>821</v>
      </c>
      <c r="F338" s="41" t="s">
        <v>520</v>
      </c>
      <c r="G338" s="40">
        <f>SUM(H338:I338)</f>
        <v>430</v>
      </c>
      <c r="H338" s="47"/>
      <c r="I338" s="47">
        <v>430</v>
      </c>
      <c r="J338" s="40">
        <f>SUM(K338:L338)</f>
        <v>430</v>
      </c>
      <c r="K338" s="47"/>
      <c r="L338" s="47">
        <v>430</v>
      </c>
      <c r="M338" s="40">
        <f>SUM(N338:O338)</f>
        <v>430</v>
      </c>
      <c r="N338" s="47"/>
      <c r="O338" s="47">
        <v>430</v>
      </c>
    </row>
    <row r="339" spans="1:16" ht="110.25">
      <c r="A339" s="21" t="s">
        <v>709</v>
      </c>
      <c r="B339" s="52" t="s">
        <v>287</v>
      </c>
      <c r="C339" s="46" t="s">
        <v>220</v>
      </c>
      <c r="D339" s="46" t="s">
        <v>547</v>
      </c>
      <c r="E339" s="41" t="s">
        <v>821</v>
      </c>
      <c r="F339" s="41" t="s">
        <v>875</v>
      </c>
      <c r="G339" s="40">
        <f>SUM(H339:I339)</f>
        <v>22</v>
      </c>
      <c r="H339" s="47"/>
      <c r="I339" s="47">
        <v>22</v>
      </c>
      <c r="J339" s="40">
        <f>SUM(K339:L339)</f>
        <v>22</v>
      </c>
      <c r="K339" s="47"/>
      <c r="L339" s="47">
        <v>22</v>
      </c>
      <c r="M339" s="40">
        <f>SUM(N339:O339)</f>
        <v>22</v>
      </c>
      <c r="N339" s="47"/>
      <c r="O339" s="47">
        <v>22</v>
      </c>
      <c r="P339" s="49">
        <v>22</v>
      </c>
    </row>
    <row r="340" spans="1:15" s="57" customFormat="1" ht="15.75">
      <c r="A340" s="165" t="s">
        <v>884</v>
      </c>
      <c r="B340" s="68" t="s">
        <v>287</v>
      </c>
      <c r="C340" s="55" t="s">
        <v>889</v>
      </c>
      <c r="D340" s="82"/>
      <c r="E340" s="55"/>
      <c r="F340" s="41"/>
      <c r="G340" s="56">
        <f>SUM(G341,)</f>
        <v>779</v>
      </c>
      <c r="H340" s="56">
        <f aca="true" t="shared" si="166" ref="H340:O340">SUM(H341,)</f>
        <v>429</v>
      </c>
      <c r="I340" s="56">
        <f t="shared" si="166"/>
        <v>350</v>
      </c>
      <c r="J340" s="56">
        <f t="shared" si="166"/>
        <v>446</v>
      </c>
      <c r="K340" s="56">
        <f t="shared" si="166"/>
        <v>446</v>
      </c>
      <c r="L340" s="56">
        <f t="shared" si="166"/>
        <v>0</v>
      </c>
      <c r="M340" s="56">
        <f t="shared" si="166"/>
        <v>464</v>
      </c>
      <c r="N340" s="56">
        <f t="shared" si="166"/>
        <v>464</v>
      </c>
      <c r="O340" s="56">
        <f t="shared" si="166"/>
        <v>0</v>
      </c>
    </row>
    <row r="341" spans="1:15" s="57" customFormat="1" ht="31.5">
      <c r="A341" s="165" t="s">
        <v>885</v>
      </c>
      <c r="B341" s="68" t="s">
        <v>287</v>
      </c>
      <c r="C341" s="55" t="s">
        <v>889</v>
      </c>
      <c r="D341" s="55" t="s">
        <v>218</v>
      </c>
      <c r="E341" s="55"/>
      <c r="F341" s="41"/>
      <c r="G341" s="56">
        <f>SUM(G342,G346)</f>
        <v>779</v>
      </c>
      <c r="H341" s="56">
        <f aca="true" t="shared" si="167" ref="H341:O341">SUM(H342,H346)</f>
        <v>429</v>
      </c>
      <c r="I341" s="56">
        <f t="shared" si="167"/>
        <v>350</v>
      </c>
      <c r="J341" s="56">
        <f t="shared" si="167"/>
        <v>446</v>
      </c>
      <c r="K341" s="56">
        <f t="shared" si="167"/>
        <v>446</v>
      </c>
      <c r="L341" s="56">
        <f t="shared" si="167"/>
        <v>0</v>
      </c>
      <c r="M341" s="56">
        <f t="shared" si="167"/>
        <v>464</v>
      </c>
      <c r="N341" s="56">
        <f t="shared" si="167"/>
        <v>464</v>
      </c>
      <c r="O341" s="56">
        <f t="shared" si="167"/>
        <v>0</v>
      </c>
    </row>
    <row r="342" spans="1:15" ht="63">
      <c r="A342" s="21" t="s">
        <v>913</v>
      </c>
      <c r="B342" s="52" t="s">
        <v>287</v>
      </c>
      <c r="C342" s="41" t="s">
        <v>889</v>
      </c>
      <c r="D342" s="41" t="s">
        <v>218</v>
      </c>
      <c r="E342" s="39" t="s">
        <v>799</v>
      </c>
      <c r="F342" s="55"/>
      <c r="G342" s="40">
        <f>G343</f>
        <v>429</v>
      </c>
      <c r="H342" s="40">
        <f aca="true" t="shared" si="168" ref="H342:O344">H343</f>
        <v>429</v>
      </c>
      <c r="I342" s="40">
        <f t="shared" si="168"/>
        <v>0</v>
      </c>
      <c r="J342" s="40">
        <f t="shared" si="168"/>
        <v>446</v>
      </c>
      <c r="K342" s="40">
        <f t="shared" si="168"/>
        <v>446</v>
      </c>
      <c r="L342" s="40">
        <f t="shared" si="168"/>
        <v>0</v>
      </c>
      <c r="M342" s="40">
        <f t="shared" si="168"/>
        <v>464</v>
      </c>
      <c r="N342" s="40">
        <f t="shared" si="168"/>
        <v>464</v>
      </c>
      <c r="O342" s="40">
        <f t="shared" si="168"/>
        <v>0</v>
      </c>
    </row>
    <row r="343" spans="1:15" ht="141.75">
      <c r="A343" s="21" t="s">
        <v>924</v>
      </c>
      <c r="B343" s="52" t="s">
        <v>287</v>
      </c>
      <c r="C343" s="41" t="s">
        <v>889</v>
      </c>
      <c r="D343" s="41" t="s">
        <v>218</v>
      </c>
      <c r="E343" s="39" t="s">
        <v>672</v>
      </c>
      <c r="F343" s="55"/>
      <c r="G343" s="40">
        <f>G344</f>
        <v>429</v>
      </c>
      <c r="H343" s="40">
        <f t="shared" si="168"/>
        <v>429</v>
      </c>
      <c r="I343" s="40">
        <f t="shared" si="168"/>
        <v>0</v>
      </c>
      <c r="J343" s="40">
        <f t="shared" si="168"/>
        <v>446</v>
      </c>
      <c r="K343" s="40">
        <f t="shared" si="168"/>
        <v>446</v>
      </c>
      <c r="L343" s="40">
        <f t="shared" si="168"/>
        <v>0</v>
      </c>
      <c r="M343" s="40">
        <f t="shared" si="168"/>
        <v>464</v>
      </c>
      <c r="N343" s="40">
        <f t="shared" si="168"/>
        <v>464</v>
      </c>
      <c r="O343" s="40">
        <f t="shared" si="168"/>
        <v>0</v>
      </c>
    </row>
    <row r="344" spans="1:15" ht="63">
      <c r="A344" s="21" t="s">
        <v>864</v>
      </c>
      <c r="B344" s="52" t="s">
        <v>287</v>
      </c>
      <c r="C344" s="41" t="s">
        <v>889</v>
      </c>
      <c r="D344" s="41" t="s">
        <v>218</v>
      </c>
      <c r="E344" s="39" t="s">
        <v>673</v>
      </c>
      <c r="F344" s="41"/>
      <c r="G344" s="40">
        <f>G345</f>
        <v>429</v>
      </c>
      <c r="H344" s="40">
        <f t="shared" si="168"/>
        <v>429</v>
      </c>
      <c r="I344" s="40">
        <f t="shared" si="168"/>
        <v>0</v>
      </c>
      <c r="J344" s="40">
        <f t="shared" si="168"/>
        <v>446</v>
      </c>
      <c r="K344" s="40">
        <f t="shared" si="168"/>
        <v>446</v>
      </c>
      <c r="L344" s="40">
        <f t="shared" si="168"/>
        <v>0</v>
      </c>
      <c r="M344" s="40">
        <f t="shared" si="168"/>
        <v>464</v>
      </c>
      <c r="N344" s="40">
        <f t="shared" si="168"/>
        <v>464</v>
      </c>
      <c r="O344" s="40">
        <f t="shared" si="168"/>
        <v>0</v>
      </c>
    </row>
    <row r="345" spans="1:15" ht="283.5">
      <c r="A345" s="44" t="s">
        <v>559</v>
      </c>
      <c r="B345" s="52" t="s">
        <v>287</v>
      </c>
      <c r="C345" s="41" t="s">
        <v>889</v>
      </c>
      <c r="D345" s="41" t="s">
        <v>218</v>
      </c>
      <c r="E345" s="41" t="s">
        <v>812</v>
      </c>
      <c r="F345" s="41" t="s">
        <v>883</v>
      </c>
      <c r="G345" s="40">
        <f>SUM(H345:I345)</f>
        <v>429</v>
      </c>
      <c r="H345" s="47">
        <v>429</v>
      </c>
      <c r="I345" s="47"/>
      <c r="J345" s="40">
        <f>SUM(K345:L345)</f>
        <v>446</v>
      </c>
      <c r="K345" s="47">
        <v>446</v>
      </c>
      <c r="L345" s="47"/>
      <c r="M345" s="40">
        <f>SUM(N345:O345)</f>
        <v>464</v>
      </c>
      <c r="N345" s="47">
        <v>464</v>
      </c>
      <c r="O345" s="47"/>
    </row>
    <row r="346" spans="1:15" ht="78.75">
      <c r="A346" s="44" t="s">
        <v>917</v>
      </c>
      <c r="B346" s="52" t="s">
        <v>287</v>
      </c>
      <c r="C346" s="41" t="s">
        <v>889</v>
      </c>
      <c r="D346" s="41" t="s">
        <v>218</v>
      </c>
      <c r="E346" s="39" t="s">
        <v>722</v>
      </c>
      <c r="F346" s="41"/>
      <c r="G346" s="40">
        <f aca="true" t="shared" si="169" ref="G346:O347">G347</f>
        <v>350</v>
      </c>
      <c r="H346" s="40">
        <f t="shared" si="169"/>
        <v>0</v>
      </c>
      <c r="I346" s="40">
        <f t="shared" si="169"/>
        <v>350</v>
      </c>
      <c r="J346" s="40">
        <f t="shared" si="169"/>
        <v>0</v>
      </c>
      <c r="K346" s="40">
        <f t="shared" si="169"/>
        <v>0</v>
      </c>
      <c r="L346" s="40">
        <f t="shared" si="169"/>
        <v>0</v>
      </c>
      <c r="M346" s="40">
        <f t="shared" si="169"/>
        <v>0</v>
      </c>
      <c r="N346" s="40">
        <f t="shared" si="169"/>
        <v>0</v>
      </c>
      <c r="O346" s="40">
        <f t="shared" si="169"/>
        <v>0</v>
      </c>
    </row>
    <row r="347" spans="1:15" ht="157.5">
      <c r="A347" s="44" t="s">
        <v>928</v>
      </c>
      <c r="B347" s="52" t="s">
        <v>287</v>
      </c>
      <c r="C347" s="41" t="s">
        <v>889</v>
      </c>
      <c r="D347" s="41" t="s">
        <v>218</v>
      </c>
      <c r="E347" s="39" t="s">
        <v>723</v>
      </c>
      <c r="F347" s="41"/>
      <c r="G347" s="40">
        <f t="shared" si="169"/>
        <v>350</v>
      </c>
      <c r="H347" s="40">
        <f t="shared" si="169"/>
        <v>0</v>
      </c>
      <c r="I347" s="40">
        <f t="shared" si="169"/>
        <v>350</v>
      </c>
      <c r="J347" s="40">
        <f t="shared" si="169"/>
        <v>0</v>
      </c>
      <c r="K347" s="40">
        <f t="shared" si="169"/>
        <v>0</v>
      </c>
      <c r="L347" s="40">
        <f t="shared" si="169"/>
        <v>0</v>
      </c>
      <c r="M347" s="40">
        <f t="shared" si="169"/>
        <v>0</v>
      </c>
      <c r="N347" s="40">
        <f t="shared" si="169"/>
        <v>0</v>
      </c>
      <c r="O347" s="40">
        <f t="shared" si="169"/>
        <v>0</v>
      </c>
    </row>
    <row r="348" spans="1:15" ht="110.25">
      <c r="A348" s="44" t="s">
        <v>529</v>
      </c>
      <c r="B348" s="52" t="s">
        <v>287</v>
      </c>
      <c r="C348" s="41" t="s">
        <v>889</v>
      </c>
      <c r="D348" s="41" t="s">
        <v>218</v>
      </c>
      <c r="E348" s="39" t="s">
        <v>724</v>
      </c>
      <c r="F348" s="41"/>
      <c r="G348" s="40">
        <f aca="true" t="shared" si="170" ref="G348:O348">SUM(G349:G350)</f>
        <v>350</v>
      </c>
      <c r="H348" s="40">
        <f t="shared" si="170"/>
        <v>0</v>
      </c>
      <c r="I348" s="40">
        <f t="shared" si="170"/>
        <v>350</v>
      </c>
      <c r="J348" s="40">
        <f t="shared" si="170"/>
        <v>0</v>
      </c>
      <c r="K348" s="40">
        <f t="shared" si="170"/>
        <v>0</v>
      </c>
      <c r="L348" s="40">
        <f t="shared" si="170"/>
        <v>0</v>
      </c>
      <c r="M348" s="40">
        <f t="shared" si="170"/>
        <v>0</v>
      </c>
      <c r="N348" s="40">
        <f t="shared" si="170"/>
        <v>0</v>
      </c>
      <c r="O348" s="40">
        <f t="shared" si="170"/>
        <v>0</v>
      </c>
    </row>
    <row r="349" spans="1:15" ht="315">
      <c r="A349" s="44" t="s">
        <v>560</v>
      </c>
      <c r="B349" s="52" t="s">
        <v>287</v>
      </c>
      <c r="C349" s="41" t="s">
        <v>889</v>
      </c>
      <c r="D349" s="41" t="s">
        <v>218</v>
      </c>
      <c r="E349" s="41" t="s">
        <v>725</v>
      </c>
      <c r="F349" s="41" t="s">
        <v>518</v>
      </c>
      <c r="G349" s="40">
        <f>SUM(H349:I349)</f>
        <v>110</v>
      </c>
      <c r="H349" s="47"/>
      <c r="I349" s="47">
        <v>110</v>
      </c>
      <c r="J349" s="40">
        <f>SUM(K349:L349)</f>
        <v>0</v>
      </c>
      <c r="K349" s="47"/>
      <c r="L349" s="47"/>
      <c r="M349" s="40">
        <f>SUM(N349:O349)</f>
        <v>0</v>
      </c>
      <c r="N349" s="47"/>
      <c r="O349" s="47"/>
    </row>
    <row r="350" spans="1:15" ht="236.25">
      <c r="A350" s="44" t="s">
        <v>561</v>
      </c>
      <c r="B350" s="52" t="s">
        <v>287</v>
      </c>
      <c r="C350" s="41" t="s">
        <v>889</v>
      </c>
      <c r="D350" s="41" t="s">
        <v>218</v>
      </c>
      <c r="E350" s="41" t="s">
        <v>725</v>
      </c>
      <c r="F350" s="41" t="s">
        <v>883</v>
      </c>
      <c r="G350" s="40">
        <f>SUM(H350:I350)</f>
        <v>240</v>
      </c>
      <c r="H350" s="47"/>
      <c r="I350" s="47">
        <v>240</v>
      </c>
      <c r="J350" s="40">
        <f>SUM(K350:L350)</f>
        <v>0</v>
      </c>
      <c r="K350" s="47"/>
      <c r="L350" s="47"/>
      <c r="M350" s="40">
        <f>SUM(N350:O350)</f>
        <v>0</v>
      </c>
      <c r="N350" s="47"/>
      <c r="O350" s="47"/>
    </row>
    <row r="351" spans="1:15" ht="47.25">
      <c r="A351" s="36" t="s">
        <v>291</v>
      </c>
      <c r="B351" s="111">
        <v>873</v>
      </c>
      <c r="C351" s="41"/>
      <c r="D351" s="41"/>
      <c r="E351" s="41"/>
      <c r="F351" s="41"/>
      <c r="G351" s="56">
        <f aca="true" t="shared" si="171" ref="G351:O351">SUM(G352,G358)</f>
        <v>197533.79999999996</v>
      </c>
      <c r="H351" s="56">
        <f t="shared" si="171"/>
        <v>192026.79999999996</v>
      </c>
      <c r="I351" s="56">
        <f t="shared" si="171"/>
        <v>5507</v>
      </c>
      <c r="J351" s="56">
        <f t="shared" si="171"/>
        <v>207957.4</v>
      </c>
      <c r="K351" s="56">
        <f t="shared" si="171"/>
        <v>203648.4</v>
      </c>
      <c r="L351" s="56">
        <f t="shared" si="171"/>
        <v>4309</v>
      </c>
      <c r="M351" s="56">
        <f t="shared" si="171"/>
        <v>214056.8</v>
      </c>
      <c r="N351" s="56">
        <f t="shared" si="171"/>
        <v>214056.8</v>
      </c>
      <c r="O351" s="56">
        <f t="shared" si="171"/>
        <v>0</v>
      </c>
    </row>
    <row r="352" spans="1:15" ht="31.5">
      <c r="A352" s="165" t="s">
        <v>145</v>
      </c>
      <c r="B352" s="68" t="s">
        <v>822</v>
      </c>
      <c r="C352" s="82" t="s">
        <v>552</v>
      </c>
      <c r="D352" s="41"/>
      <c r="E352" s="41"/>
      <c r="F352" s="41"/>
      <c r="G352" s="56">
        <f aca="true" t="shared" si="172" ref="G352:O356">G353</f>
        <v>19.3</v>
      </c>
      <c r="H352" s="56">
        <f t="shared" si="172"/>
        <v>19.3</v>
      </c>
      <c r="I352" s="56">
        <f t="shared" si="172"/>
        <v>0</v>
      </c>
      <c r="J352" s="56">
        <f t="shared" si="172"/>
        <v>19.3</v>
      </c>
      <c r="K352" s="56">
        <f t="shared" si="172"/>
        <v>19.3</v>
      </c>
      <c r="L352" s="56">
        <f t="shared" si="172"/>
        <v>0</v>
      </c>
      <c r="M352" s="56">
        <f t="shared" si="172"/>
        <v>19.3</v>
      </c>
      <c r="N352" s="56">
        <f t="shared" si="172"/>
        <v>19.3</v>
      </c>
      <c r="O352" s="56">
        <f t="shared" si="172"/>
        <v>0</v>
      </c>
    </row>
    <row r="353" spans="1:15" ht="15.75">
      <c r="A353" s="165" t="s">
        <v>881</v>
      </c>
      <c r="B353" s="68" t="s">
        <v>822</v>
      </c>
      <c r="C353" s="82" t="s">
        <v>552</v>
      </c>
      <c r="D353" s="82" t="s">
        <v>218</v>
      </c>
      <c r="E353" s="41"/>
      <c r="F353" s="41"/>
      <c r="G353" s="56">
        <f>G354</f>
        <v>19.3</v>
      </c>
      <c r="H353" s="56">
        <f t="shared" si="172"/>
        <v>19.3</v>
      </c>
      <c r="I353" s="56">
        <f t="shared" si="172"/>
        <v>0</v>
      </c>
      <c r="J353" s="56">
        <f>J354</f>
        <v>19.3</v>
      </c>
      <c r="K353" s="56">
        <f t="shared" si="172"/>
        <v>19.3</v>
      </c>
      <c r="L353" s="56">
        <f t="shared" si="172"/>
        <v>0</v>
      </c>
      <c r="M353" s="56">
        <f>M354</f>
        <v>19.3</v>
      </c>
      <c r="N353" s="56">
        <f t="shared" si="172"/>
        <v>19.3</v>
      </c>
      <c r="O353" s="56">
        <f t="shared" si="172"/>
        <v>0</v>
      </c>
    </row>
    <row r="354" spans="1:15" ht="110.25">
      <c r="A354" s="58" t="s">
        <v>909</v>
      </c>
      <c r="B354" s="181" t="s">
        <v>822</v>
      </c>
      <c r="C354" s="46" t="s">
        <v>552</v>
      </c>
      <c r="D354" s="46" t="s">
        <v>218</v>
      </c>
      <c r="E354" s="87" t="s">
        <v>584</v>
      </c>
      <c r="F354" s="41"/>
      <c r="G354" s="40">
        <f>G355</f>
        <v>19.3</v>
      </c>
      <c r="H354" s="40">
        <f t="shared" si="172"/>
        <v>19.3</v>
      </c>
      <c r="I354" s="40">
        <f t="shared" si="172"/>
        <v>0</v>
      </c>
      <c r="J354" s="40">
        <f>J355</f>
        <v>19.3</v>
      </c>
      <c r="K354" s="40">
        <f t="shared" si="172"/>
        <v>19.3</v>
      </c>
      <c r="L354" s="40">
        <f t="shared" si="172"/>
        <v>0</v>
      </c>
      <c r="M354" s="40">
        <f>M355</f>
        <v>19.3</v>
      </c>
      <c r="N354" s="40">
        <f t="shared" si="172"/>
        <v>19.3</v>
      </c>
      <c r="O354" s="40">
        <f t="shared" si="172"/>
        <v>0</v>
      </c>
    </row>
    <row r="355" spans="1:15" ht="204.75">
      <c r="A355" s="43" t="s">
        <v>910</v>
      </c>
      <c r="B355" s="181" t="s">
        <v>822</v>
      </c>
      <c r="C355" s="46" t="s">
        <v>552</v>
      </c>
      <c r="D355" s="46" t="s">
        <v>218</v>
      </c>
      <c r="E355" s="87" t="s">
        <v>585</v>
      </c>
      <c r="F355" s="41"/>
      <c r="G355" s="40">
        <f>G356</f>
        <v>19.3</v>
      </c>
      <c r="H355" s="40">
        <f t="shared" si="172"/>
        <v>19.3</v>
      </c>
      <c r="I355" s="40">
        <f t="shared" si="172"/>
        <v>0</v>
      </c>
      <c r="J355" s="40">
        <f>J356</f>
        <v>19.3</v>
      </c>
      <c r="K355" s="40">
        <f t="shared" si="172"/>
        <v>19.3</v>
      </c>
      <c r="L355" s="40">
        <f t="shared" si="172"/>
        <v>0</v>
      </c>
      <c r="M355" s="40">
        <f>M356</f>
        <v>19.3</v>
      </c>
      <c r="N355" s="40">
        <f t="shared" si="172"/>
        <v>19.3</v>
      </c>
      <c r="O355" s="40">
        <f t="shared" si="172"/>
        <v>0</v>
      </c>
    </row>
    <row r="356" spans="1:15" ht="110.25">
      <c r="A356" s="43" t="s">
        <v>216</v>
      </c>
      <c r="B356" s="181" t="s">
        <v>822</v>
      </c>
      <c r="C356" s="46" t="s">
        <v>552</v>
      </c>
      <c r="D356" s="46" t="s">
        <v>218</v>
      </c>
      <c r="E356" s="87" t="s">
        <v>215</v>
      </c>
      <c r="F356" s="41"/>
      <c r="G356" s="40">
        <f>G357</f>
        <v>19.3</v>
      </c>
      <c r="H356" s="40">
        <f t="shared" si="172"/>
        <v>19.3</v>
      </c>
      <c r="I356" s="40">
        <f t="shared" si="172"/>
        <v>0</v>
      </c>
      <c r="J356" s="40">
        <f>J357</f>
        <v>19.3</v>
      </c>
      <c r="K356" s="40">
        <f t="shared" si="172"/>
        <v>19.3</v>
      </c>
      <c r="L356" s="40">
        <f t="shared" si="172"/>
        <v>0</v>
      </c>
      <c r="M356" s="40">
        <f>M357</f>
        <v>19.3</v>
      </c>
      <c r="N356" s="40">
        <f t="shared" si="172"/>
        <v>19.3</v>
      </c>
      <c r="O356" s="40">
        <f t="shared" si="172"/>
        <v>0</v>
      </c>
    </row>
    <row r="357" spans="1:15" ht="141.75">
      <c r="A357" s="21" t="s">
        <v>217</v>
      </c>
      <c r="B357" s="181" t="s">
        <v>822</v>
      </c>
      <c r="C357" s="46" t="s">
        <v>552</v>
      </c>
      <c r="D357" s="46" t="s">
        <v>218</v>
      </c>
      <c r="E357" s="78" t="s">
        <v>275</v>
      </c>
      <c r="F357" s="41" t="s">
        <v>520</v>
      </c>
      <c r="G357" s="40">
        <f>SUM(H357:I357)</f>
        <v>19.3</v>
      </c>
      <c r="H357" s="47">
        <v>19.3</v>
      </c>
      <c r="I357" s="47"/>
      <c r="J357" s="40">
        <f>SUM(K357:L357)</f>
        <v>19.3</v>
      </c>
      <c r="K357" s="47">
        <v>19.3</v>
      </c>
      <c r="L357" s="47"/>
      <c r="M357" s="40">
        <f>SUM(N357:O357)</f>
        <v>19.3</v>
      </c>
      <c r="N357" s="47">
        <v>19.3</v>
      </c>
      <c r="O357" s="47"/>
    </row>
    <row r="358" spans="1:15" ht="15.75">
      <c r="A358" s="165" t="s">
        <v>884</v>
      </c>
      <c r="B358" s="68" t="s">
        <v>822</v>
      </c>
      <c r="C358" s="55">
        <v>10</v>
      </c>
      <c r="D358" s="41"/>
      <c r="E358" s="41"/>
      <c r="F358" s="41"/>
      <c r="G358" s="56">
        <f aca="true" t="shared" si="173" ref="G358:O358">SUM(G359,G365,G373,G425,G443)</f>
        <v>197514.49999999997</v>
      </c>
      <c r="H358" s="56">
        <f t="shared" si="173"/>
        <v>192007.49999999997</v>
      </c>
      <c r="I358" s="56">
        <f t="shared" si="173"/>
        <v>5507</v>
      </c>
      <c r="J358" s="56">
        <f t="shared" si="173"/>
        <v>207938.1</v>
      </c>
      <c r="K358" s="56">
        <f t="shared" si="173"/>
        <v>203629.1</v>
      </c>
      <c r="L358" s="56">
        <f t="shared" si="173"/>
        <v>4309</v>
      </c>
      <c r="M358" s="56">
        <f t="shared" si="173"/>
        <v>214037.5</v>
      </c>
      <c r="N358" s="56">
        <f t="shared" si="173"/>
        <v>214037.5</v>
      </c>
      <c r="O358" s="56">
        <f t="shared" si="173"/>
        <v>0</v>
      </c>
    </row>
    <row r="359" spans="1:15" ht="15.75">
      <c r="A359" s="165" t="s">
        <v>823</v>
      </c>
      <c r="B359" s="68" t="s">
        <v>822</v>
      </c>
      <c r="C359" s="55">
        <v>10</v>
      </c>
      <c r="D359" s="82" t="s">
        <v>546</v>
      </c>
      <c r="E359" s="41"/>
      <c r="F359" s="41"/>
      <c r="G359" s="56">
        <f>G360</f>
        <v>4309</v>
      </c>
      <c r="H359" s="56">
        <f aca="true" t="shared" si="174" ref="H359:O361">H360</f>
        <v>0</v>
      </c>
      <c r="I359" s="56">
        <f t="shared" si="174"/>
        <v>4309</v>
      </c>
      <c r="J359" s="56">
        <f>J360</f>
        <v>4309</v>
      </c>
      <c r="K359" s="56">
        <f t="shared" si="174"/>
        <v>0</v>
      </c>
      <c r="L359" s="56">
        <f t="shared" si="174"/>
        <v>4309</v>
      </c>
      <c r="M359" s="56">
        <f>M360</f>
        <v>0</v>
      </c>
      <c r="N359" s="56">
        <f t="shared" si="174"/>
        <v>0</v>
      </c>
      <c r="O359" s="56">
        <f t="shared" si="174"/>
        <v>0</v>
      </c>
    </row>
    <row r="360" spans="1:15" ht="78.75">
      <c r="A360" s="58" t="s">
        <v>183</v>
      </c>
      <c r="B360" s="181" t="s">
        <v>822</v>
      </c>
      <c r="C360" s="41">
        <v>10</v>
      </c>
      <c r="D360" s="46" t="s">
        <v>546</v>
      </c>
      <c r="E360" s="113" t="s">
        <v>510</v>
      </c>
      <c r="F360" s="41"/>
      <c r="G360" s="40">
        <f>G361</f>
        <v>4309</v>
      </c>
      <c r="H360" s="40">
        <f t="shared" si="174"/>
        <v>0</v>
      </c>
      <c r="I360" s="40">
        <f t="shared" si="174"/>
        <v>4309</v>
      </c>
      <c r="J360" s="40">
        <f>J361</f>
        <v>4309</v>
      </c>
      <c r="K360" s="40">
        <f t="shared" si="174"/>
        <v>0</v>
      </c>
      <c r="L360" s="40">
        <f t="shared" si="174"/>
        <v>4309</v>
      </c>
      <c r="M360" s="40">
        <f>M361</f>
        <v>0</v>
      </c>
      <c r="N360" s="40">
        <f t="shared" si="174"/>
        <v>0</v>
      </c>
      <c r="O360" s="40">
        <f t="shared" si="174"/>
        <v>0</v>
      </c>
    </row>
    <row r="361" spans="1:15" ht="141.75">
      <c r="A361" s="58" t="s">
        <v>919</v>
      </c>
      <c r="B361" s="181" t="s">
        <v>822</v>
      </c>
      <c r="C361" s="41">
        <v>10</v>
      </c>
      <c r="D361" s="46" t="s">
        <v>546</v>
      </c>
      <c r="E361" s="114" t="s">
        <v>587</v>
      </c>
      <c r="F361" s="41"/>
      <c r="G361" s="40">
        <f>G362</f>
        <v>4309</v>
      </c>
      <c r="H361" s="40">
        <f t="shared" si="174"/>
        <v>0</v>
      </c>
      <c r="I361" s="40">
        <f t="shared" si="174"/>
        <v>4309</v>
      </c>
      <c r="J361" s="40">
        <f>J362</f>
        <v>4309</v>
      </c>
      <c r="K361" s="40">
        <f t="shared" si="174"/>
        <v>0</v>
      </c>
      <c r="L361" s="40">
        <f t="shared" si="174"/>
        <v>4309</v>
      </c>
      <c r="M361" s="40">
        <f>M362</f>
        <v>0</v>
      </c>
      <c r="N361" s="40">
        <f t="shared" si="174"/>
        <v>0</v>
      </c>
      <c r="O361" s="40">
        <f t="shared" si="174"/>
        <v>0</v>
      </c>
    </row>
    <row r="362" spans="1:15" ht="63">
      <c r="A362" s="43" t="s">
        <v>589</v>
      </c>
      <c r="B362" s="181" t="s">
        <v>822</v>
      </c>
      <c r="C362" s="41">
        <v>10</v>
      </c>
      <c r="D362" s="46" t="s">
        <v>546</v>
      </c>
      <c r="E362" s="114" t="s">
        <v>588</v>
      </c>
      <c r="F362" s="41"/>
      <c r="G362" s="40">
        <f aca="true" t="shared" si="175" ref="G362:O362">SUM(G363:G364)</f>
        <v>4309</v>
      </c>
      <c r="H362" s="40">
        <f t="shared" si="175"/>
        <v>0</v>
      </c>
      <c r="I362" s="40">
        <f t="shared" si="175"/>
        <v>4309</v>
      </c>
      <c r="J362" s="40">
        <f t="shared" si="175"/>
        <v>4309</v>
      </c>
      <c r="K362" s="40">
        <f t="shared" si="175"/>
        <v>0</v>
      </c>
      <c r="L362" s="40">
        <f t="shared" si="175"/>
        <v>4309</v>
      </c>
      <c r="M362" s="40">
        <f t="shared" si="175"/>
        <v>0</v>
      </c>
      <c r="N362" s="40">
        <f t="shared" si="175"/>
        <v>0</v>
      </c>
      <c r="O362" s="40">
        <f t="shared" si="175"/>
        <v>0</v>
      </c>
    </row>
    <row r="363" spans="1:15" ht="63">
      <c r="A363" s="21" t="s">
        <v>222</v>
      </c>
      <c r="B363" s="181" t="s">
        <v>822</v>
      </c>
      <c r="C363" s="41">
        <v>10</v>
      </c>
      <c r="D363" s="46" t="s">
        <v>546</v>
      </c>
      <c r="E363" s="115" t="s">
        <v>276</v>
      </c>
      <c r="F363" s="41" t="s">
        <v>520</v>
      </c>
      <c r="G363" s="40">
        <f>SUM(H363:I363)</f>
        <v>49</v>
      </c>
      <c r="H363" s="40"/>
      <c r="I363" s="40">
        <v>49</v>
      </c>
      <c r="J363" s="40">
        <f>SUM(K363:L363)</f>
        <v>49</v>
      </c>
      <c r="K363" s="40"/>
      <c r="L363" s="40">
        <v>49</v>
      </c>
      <c r="M363" s="40">
        <f>SUM(N363:O363)</f>
        <v>0</v>
      </c>
      <c r="N363" s="40"/>
      <c r="O363" s="40"/>
    </row>
    <row r="364" spans="1:15" ht="63">
      <c r="A364" s="58" t="s">
        <v>223</v>
      </c>
      <c r="B364" s="181" t="s">
        <v>822</v>
      </c>
      <c r="C364" s="41" t="s">
        <v>889</v>
      </c>
      <c r="D364" s="46" t="s">
        <v>546</v>
      </c>
      <c r="E364" s="115" t="s">
        <v>276</v>
      </c>
      <c r="F364" s="41" t="s">
        <v>887</v>
      </c>
      <c r="G364" s="40">
        <f>SUM(H364:I364)</f>
        <v>4260</v>
      </c>
      <c r="H364" s="47"/>
      <c r="I364" s="47">
        <v>4260</v>
      </c>
      <c r="J364" s="40">
        <f>SUM(K364:L364)</f>
        <v>4260</v>
      </c>
      <c r="K364" s="47"/>
      <c r="L364" s="47">
        <v>4260</v>
      </c>
      <c r="M364" s="40">
        <f>SUM(N364:O364)</f>
        <v>0</v>
      </c>
      <c r="N364" s="47"/>
      <c r="O364" s="47"/>
    </row>
    <row r="365" spans="1:15" ht="31.5">
      <c r="A365" s="165" t="s">
        <v>824</v>
      </c>
      <c r="B365" s="68" t="s">
        <v>822</v>
      </c>
      <c r="C365" s="55">
        <v>10</v>
      </c>
      <c r="D365" s="82" t="s">
        <v>553</v>
      </c>
      <c r="E365" s="41"/>
      <c r="F365" s="41"/>
      <c r="G365" s="56">
        <f>G366</f>
        <v>56985</v>
      </c>
      <c r="H365" s="56">
        <f aca="true" t="shared" si="176" ref="H365:O367">H366</f>
        <v>56985</v>
      </c>
      <c r="I365" s="56">
        <f t="shared" si="176"/>
        <v>0</v>
      </c>
      <c r="J365" s="56">
        <f>J366</f>
        <v>60886</v>
      </c>
      <c r="K365" s="56">
        <f t="shared" si="176"/>
        <v>60886</v>
      </c>
      <c r="L365" s="56">
        <f t="shared" si="176"/>
        <v>0</v>
      </c>
      <c r="M365" s="56">
        <f>M366</f>
        <v>64441</v>
      </c>
      <c r="N365" s="56">
        <f t="shared" si="176"/>
        <v>64441</v>
      </c>
      <c r="O365" s="56">
        <f t="shared" si="176"/>
        <v>0</v>
      </c>
    </row>
    <row r="366" spans="1:15" ht="78.75">
      <c r="A366" s="58" t="s">
        <v>183</v>
      </c>
      <c r="B366" s="181" t="s">
        <v>822</v>
      </c>
      <c r="C366" s="41" t="s">
        <v>889</v>
      </c>
      <c r="D366" s="46" t="s">
        <v>553</v>
      </c>
      <c r="E366" s="59" t="s">
        <v>759</v>
      </c>
      <c r="F366" s="41"/>
      <c r="G366" s="40">
        <f>G367</f>
        <v>56985</v>
      </c>
      <c r="H366" s="40">
        <f t="shared" si="176"/>
        <v>56985</v>
      </c>
      <c r="I366" s="40">
        <f t="shared" si="176"/>
        <v>0</v>
      </c>
      <c r="J366" s="40">
        <f>J367</f>
        <v>60886</v>
      </c>
      <c r="K366" s="40">
        <f t="shared" si="176"/>
        <v>60886</v>
      </c>
      <c r="L366" s="40">
        <f t="shared" si="176"/>
        <v>0</v>
      </c>
      <c r="M366" s="40">
        <f>M367</f>
        <v>64441</v>
      </c>
      <c r="N366" s="40">
        <f t="shared" si="176"/>
        <v>64441</v>
      </c>
      <c r="O366" s="40">
        <f t="shared" si="176"/>
        <v>0</v>
      </c>
    </row>
    <row r="367" spans="1:15" ht="157.5">
      <c r="A367" s="58" t="s">
        <v>929</v>
      </c>
      <c r="B367" s="181" t="s">
        <v>822</v>
      </c>
      <c r="C367" s="41" t="s">
        <v>889</v>
      </c>
      <c r="D367" s="46" t="s">
        <v>553</v>
      </c>
      <c r="E367" s="59" t="s">
        <v>224</v>
      </c>
      <c r="F367" s="41"/>
      <c r="G367" s="40">
        <f>G368</f>
        <v>56985</v>
      </c>
      <c r="H367" s="40">
        <f t="shared" si="176"/>
        <v>56985</v>
      </c>
      <c r="I367" s="40">
        <f t="shared" si="176"/>
        <v>0</v>
      </c>
      <c r="J367" s="40">
        <f>J368</f>
        <v>60886</v>
      </c>
      <c r="K367" s="40">
        <f t="shared" si="176"/>
        <v>60886</v>
      </c>
      <c r="L367" s="40">
        <f t="shared" si="176"/>
        <v>0</v>
      </c>
      <c r="M367" s="40">
        <f>M368</f>
        <v>64441</v>
      </c>
      <c r="N367" s="40">
        <f t="shared" si="176"/>
        <v>64441</v>
      </c>
      <c r="O367" s="40">
        <f t="shared" si="176"/>
        <v>0</v>
      </c>
    </row>
    <row r="368" spans="1:15" ht="94.5">
      <c r="A368" s="58" t="s">
        <v>138</v>
      </c>
      <c r="B368" s="181" t="s">
        <v>822</v>
      </c>
      <c r="C368" s="41" t="s">
        <v>889</v>
      </c>
      <c r="D368" s="46" t="s">
        <v>553</v>
      </c>
      <c r="E368" s="59" t="s">
        <v>225</v>
      </c>
      <c r="F368" s="41"/>
      <c r="G368" s="40">
        <f aca="true" t="shared" si="177" ref="G368:O368">SUM(G369:G372)</f>
        <v>56985</v>
      </c>
      <c r="H368" s="40">
        <f t="shared" si="177"/>
        <v>56985</v>
      </c>
      <c r="I368" s="40">
        <f t="shared" si="177"/>
        <v>0</v>
      </c>
      <c r="J368" s="40">
        <f t="shared" si="177"/>
        <v>60886</v>
      </c>
      <c r="K368" s="40">
        <f t="shared" si="177"/>
        <v>60886</v>
      </c>
      <c r="L368" s="40">
        <f t="shared" si="177"/>
        <v>0</v>
      </c>
      <c r="M368" s="40">
        <f t="shared" si="177"/>
        <v>64441</v>
      </c>
      <c r="N368" s="40">
        <f t="shared" si="177"/>
        <v>64441</v>
      </c>
      <c r="O368" s="40">
        <f t="shared" si="177"/>
        <v>0</v>
      </c>
    </row>
    <row r="369" spans="1:15" ht="204.75">
      <c r="A369" s="21" t="s">
        <v>564</v>
      </c>
      <c r="B369" s="181" t="s">
        <v>822</v>
      </c>
      <c r="C369" s="41" t="s">
        <v>889</v>
      </c>
      <c r="D369" s="46" t="s">
        <v>553</v>
      </c>
      <c r="E369" s="45" t="s">
        <v>277</v>
      </c>
      <c r="F369" s="41" t="s">
        <v>518</v>
      </c>
      <c r="G369" s="40">
        <f>SUM(H369:I369)</f>
        <v>3080</v>
      </c>
      <c r="H369" s="47">
        <v>3080</v>
      </c>
      <c r="I369" s="47"/>
      <c r="J369" s="40">
        <f>SUM(K369:L369)</f>
        <v>3388</v>
      </c>
      <c r="K369" s="47">
        <v>3388</v>
      </c>
      <c r="L369" s="47"/>
      <c r="M369" s="40">
        <f>SUM(N369:O369)</f>
        <v>3726</v>
      </c>
      <c r="N369" s="47">
        <v>3726</v>
      </c>
      <c r="O369" s="47"/>
    </row>
    <row r="370" spans="1:15" ht="94.5">
      <c r="A370" s="21" t="s">
        <v>530</v>
      </c>
      <c r="B370" s="181" t="s">
        <v>822</v>
      </c>
      <c r="C370" s="41" t="s">
        <v>889</v>
      </c>
      <c r="D370" s="46" t="s">
        <v>553</v>
      </c>
      <c r="E370" s="45" t="s">
        <v>277</v>
      </c>
      <c r="F370" s="41" t="s">
        <v>520</v>
      </c>
      <c r="G370" s="40">
        <f>SUM(H370:I370)</f>
        <v>1235</v>
      </c>
      <c r="H370" s="47">
        <v>1235</v>
      </c>
      <c r="I370" s="47"/>
      <c r="J370" s="40">
        <f>SUM(K370:L370)</f>
        <v>1419</v>
      </c>
      <c r="K370" s="47">
        <v>1419</v>
      </c>
      <c r="L370" s="47"/>
      <c r="M370" s="40">
        <f>SUM(N370:O370)</f>
        <v>1447</v>
      </c>
      <c r="N370" s="47">
        <v>1447</v>
      </c>
      <c r="O370" s="47"/>
    </row>
    <row r="371" spans="1:15" ht="126">
      <c r="A371" s="21" t="s">
        <v>13</v>
      </c>
      <c r="B371" s="181" t="s">
        <v>822</v>
      </c>
      <c r="C371" s="41" t="s">
        <v>889</v>
      </c>
      <c r="D371" s="46" t="s">
        <v>553</v>
      </c>
      <c r="E371" s="45" t="s">
        <v>277</v>
      </c>
      <c r="F371" s="41" t="s">
        <v>883</v>
      </c>
      <c r="G371" s="40">
        <f>SUM(H371:I371)</f>
        <v>52655</v>
      </c>
      <c r="H371" s="47">
        <v>52655</v>
      </c>
      <c r="I371" s="47"/>
      <c r="J371" s="40">
        <f>SUM(K371:L371)</f>
        <v>56064</v>
      </c>
      <c r="K371" s="47">
        <v>56064</v>
      </c>
      <c r="L371" s="47"/>
      <c r="M371" s="40">
        <f>SUM(N371:O371)</f>
        <v>59253</v>
      </c>
      <c r="N371" s="47">
        <v>59253</v>
      </c>
      <c r="O371" s="47"/>
    </row>
    <row r="372" spans="1:15" ht="63">
      <c r="A372" s="21" t="s">
        <v>531</v>
      </c>
      <c r="B372" s="181" t="s">
        <v>822</v>
      </c>
      <c r="C372" s="41" t="s">
        <v>889</v>
      </c>
      <c r="D372" s="46" t="s">
        <v>553</v>
      </c>
      <c r="E372" s="45" t="s">
        <v>277</v>
      </c>
      <c r="F372" s="41" t="s">
        <v>875</v>
      </c>
      <c r="G372" s="40">
        <f>SUM(H372:I372)</f>
        <v>15</v>
      </c>
      <c r="H372" s="47">
        <v>15</v>
      </c>
      <c r="I372" s="47"/>
      <c r="J372" s="40">
        <f>SUM(K372:L372)</f>
        <v>15</v>
      </c>
      <c r="K372" s="47">
        <v>15</v>
      </c>
      <c r="L372" s="47"/>
      <c r="M372" s="40">
        <f>SUM(N372:O372)</f>
        <v>15</v>
      </c>
      <c r="N372" s="47">
        <v>15</v>
      </c>
      <c r="O372" s="47"/>
    </row>
    <row r="373" spans="1:15" ht="31.5">
      <c r="A373" s="165" t="s">
        <v>885</v>
      </c>
      <c r="B373" s="68" t="s">
        <v>822</v>
      </c>
      <c r="C373" s="55">
        <v>10</v>
      </c>
      <c r="D373" s="82" t="s">
        <v>218</v>
      </c>
      <c r="E373" s="41"/>
      <c r="F373" s="41"/>
      <c r="G373" s="56">
        <f aca="true" t="shared" si="178" ref="G373:O373">SUM(G374,)</f>
        <v>67490.4</v>
      </c>
      <c r="H373" s="56">
        <f t="shared" si="178"/>
        <v>67240.4</v>
      </c>
      <c r="I373" s="56">
        <f t="shared" si="178"/>
        <v>250</v>
      </c>
      <c r="J373" s="56">
        <f t="shared" si="178"/>
        <v>68941.5</v>
      </c>
      <c r="K373" s="56">
        <f t="shared" si="178"/>
        <v>68941.5</v>
      </c>
      <c r="L373" s="56">
        <f t="shared" si="178"/>
        <v>0</v>
      </c>
      <c r="M373" s="56">
        <f t="shared" si="178"/>
        <v>70551.9</v>
      </c>
      <c r="N373" s="56">
        <f t="shared" si="178"/>
        <v>70551.9</v>
      </c>
      <c r="O373" s="56">
        <f t="shared" si="178"/>
        <v>0</v>
      </c>
    </row>
    <row r="374" spans="1:15" ht="78.75">
      <c r="A374" s="58" t="s">
        <v>183</v>
      </c>
      <c r="B374" s="52" t="s">
        <v>822</v>
      </c>
      <c r="C374" s="41">
        <v>10</v>
      </c>
      <c r="D374" s="46" t="s">
        <v>218</v>
      </c>
      <c r="E374" s="39" t="s">
        <v>759</v>
      </c>
      <c r="F374" s="41"/>
      <c r="G374" s="40">
        <f aca="true" t="shared" si="179" ref="G374:O374">SUM(G375,G415,G418)</f>
        <v>67490.4</v>
      </c>
      <c r="H374" s="40">
        <f t="shared" si="179"/>
        <v>67240.4</v>
      </c>
      <c r="I374" s="40">
        <f t="shared" si="179"/>
        <v>250</v>
      </c>
      <c r="J374" s="40">
        <f t="shared" si="179"/>
        <v>68941.5</v>
      </c>
      <c r="K374" s="40">
        <f t="shared" si="179"/>
        <v>68941.5</v>
      </c>
      <c r="L374" s="40">
        <f t="shared" si="179"/>
        <v>0</v>
      </c>
      <c r="M374" s="40">
        <f t="shared" si="179"/>
        <v>70551.9</v>
      </c>
      <c r="N374" s="40">
        <f t="shared" si="179"/>
        <v>70551.9</v>
      </c>
      <c r="O374" s="40">
        <f t="shared" si="179"/>
        <v>0</v>
      </c>
    </row>
    <row r="375" spans="1:15" ht="141.75">
      <c r="A375" s="58" t="s">
        <v>919</v>
      </c>
      <c r="B375" s="52" t="s">
        <v>822</v>
      </c>
      <c r="C375" s="41">
        <v>10</v>
      </c>
      <c r="D375" s="46" t="s">
        <v>218</v>
      </c>
      <c r="E375" s="39" t="s">
        <v>587</v>
      </c>
      <c r="F375" s="41"/>
      <c r="G375" s="40">
        <f aca="true" t="shared" si="180" ref="G375:O375">SUM(G376,G391)</f>
        <v>58486.4</v>
      </c>
      <c r="H375" s="40">
        <f t="shared" si="180"/>
        <v>58314.4</v>
      </c>
      <c r="I375" s="40">
        <f t="shared" si="180"/>
        <v>172</v>
      </c>
      <c r="J375" s="40">
        <f t="shared" si="180"/>
        <v>59651.5</v>
      </c>
      <c r="K375" s="40">
        <f t="shared" si="180"/>
        <v>59651.5</v>
      </c>
      <c r="L375" s="40">
        <f t="shared" si="180"/>
        <v>0</v>
      </c>
      <c r="M375" s="40">
        <f t="shared" si="180"/>
        <v>60889.9</v>
      </c>
      <c r="N375" s="40">
        <f t="shared" si="180"/>
        <v>60889.9</v>
      </c>
      <c r="O375" s="40">
        <f t="shared" si="180"/>
        <v>0</v>
      </c>
    </row>
    <row r="376" spans="1:15" ht="78.75">
      <c r="A376" s="58" t="s">
        <v>743</v>
      </c>
      <c r="B376" s="41" t="s">
        <v>822</v>
      </c>
      <c r="C376" s="41">
        <v>10</v>
      </c>
      <c r="D376" s="46" t="s">
        <v>218</v>
      </c>
      <c r="E376" s="59" t="s">
        <v>742</v>
      </c>
      <c r="F376" s="41"/>
      <c r="G376" s="40">
        <f aca="true" t="shared" si="181" ref="G376:O376">SUM(G377:G390)</f>
        <v>29317</v>
      </c>
      <c r="H376" s="40">
        <f t="shared" si="181"/>
        <v>29317</v>
      </c>
      <c r="I376" s="40">
        <f t="shared" si="181"/>
        <v>0</v>
      </c>
      <c r="J376" s="40">
        <f t="shared" si="181"/>
        <v>29759</v>
      </c>
      <c r="K376" s="40">
        <f t="shared" si="181"/>
        <v>29759</v>
      </c>
      <c r="L376" s="40">
        <f t="shared" si="181"/>
        <v>0</v>
      </c>
      <c r="M376" s="40">
        <f t="shared" si="181"/>
        <v>30220</v>
      </c>
      <c r="N376" s="40">
        <f t="shared" si="181"/>
        <v>30220</v>
      </c>
      <c r="O376" s="40">
        <f t="shared" si="181"/>
        <v>0</v>
      </c>
    </row>
    <row r="377" spans="1:15" ht="110.25">
      <c r="A377" s="21" t="s">
        <v>744</v>
      </c>
      <c r="B377" s="41" t="s">
        <v>822</v>
      </c>
      <c r="C377" s="41">
        <v>10</v>
      </c>
      <c r="D377" s="46" t="s">
        <v>218</v>
      </c>
      <c r="E377" s="45" t="s">
        <v>846</v>
      </c>
      <c r="F377" s="41" t="s">
        <v>520</v>
      </c>
      <c r="G377" s="40">
        <f aca="true" t="shared" si="182" ref="G377:G388">SUM(H377:I377)</f>
        <v>206</v>
      </c>
      <c r="H377" s="40">
        <v>206</v>
      </c>
      <c r="I377" s="40"/>
      <c r="J377" s="40">
        <f aca="true" t="shared" si="183" ref="J377:J388">SUM(K377:L377)</f>
        <v>206</v>
      </c>
      <c r="K377" s="40">
        <v>206</v>
      </c>
      <c r="L377" s="40"/>
      <c r="M377" s="40">
        <f aca="true" t="shared" si="184" ref="M377:M388">SUM(N377:O377)</f>
        <v>206</v>
      </c>
      <c r="N377" s="40">
        <v>206</v>
      </c>
      <c r="O377" s="40"/>
    </row>
    <row r="378" spans="1:15" ht="94.5">
      <c r="A378" s="58" t="s">
        <v>745</v>
      </c>
      <c r="B378" s="41" t="s">
        <v>822</v>
      </c>
      <c r="C378" s="41">
        <v>10</v>
      </c>
      <c r="D378" s="46" t="s">
        <v>218</v>
      </c>
      <c r="E378" s="45" t="s">
        <v>846</v>
      </c>
      <c r="F378" s="41" t="s">
        <v>887</v>
      </c>
      <c r="G378" s="40">
        <f t="shared" si="182"/>
        <v>18060</v>
      </c>
      <c r="H378" s="47">
        <v>18060</v>
      </c>
      <c r="I378" s="47"/>
      <c r="J378" s="40">
        <f t="shared" si="183"/>
        <v>18060</v>
      </c>
      <c r="K378" s="47">
        <v>18060</v>
      </c>
      <c r="L378" s="47"/>
      <c r="M378" s="40">
        <f t="shared" si="184"/>
        <v>18060</v>
      </c>
      <c r="N378" s="47">
        <v>18060</v>
      </c>
      <c r="O378" s="47"/>
    </row>
    <row r="379" spans="1:15" ht="110.25">
      <c r="A379" s="21" t="s">
        <v>746</v>
      </c>
      <c r="B379" s="41" t="s">
        <v>822</v>
      </c>
      <c r="C379" s="41">
        <v>10</v>
      </c>
      <c r="D379" s="46" t="s">
        <v>218</v>
      </c>
      <c r="E379" s="45" t="s">
        <v>847</v>
      </c>
      <c r="F379" s="41" t="s">
        <v>520</v>
      </c>
      <c r="G379" s="40">
        <f t="shared" si="182"/>
        <v>51</v>
      </c>
      <c r="H379" s="40">
        <v>51</v>
      </c>
      <c r="I379" s="40"/>
      <c r="J379" s="40">
        <f t="shared" si="183"/>
        <v>67</v>
      </c>
      <c r="K379" s="40">
        <v>67</v>
      </c>
      <c r="L379" s="40"/>
      <c r="M379" s="40">
        <f t="shared" si="184"/>
        <v>69</v>
      </c>
      <c r="N379" s="40">
        <v>69</v>
      </c>
      <c r="O379" s="40"/>
    </row>
    <row r="380" spans="1:15" ht="110.25">
      <c r="A380" s="21" t="s">
        <v>122</v>
      </c>
      <c r="B380" s="41" t="s">
        <v>822</v>
      </c>
      <c r="C380" s="41">
        <v>10</v>
      </c>
      <c r="D380" s="46" t="s">
        <v>218</v>
      </c>
      <c r="E380" s="45" t="s">
        <v>847</v>
      </c>
      <c r="F380" s="41" t="s">
        <v>887</v>
      </c>
      <c r="G380" s="40">
        <f t="shared" si="182"/>
        <v>2121</v>
      </c>
      <c r="H380" s="47">
        <v>2121</v>
      </c>
      <c r="I380" s="47"/>
      <c r="J380" s="40">
        <f t="shared" si="183"/>
        <v>2192</v>
      </c>
      <c r="K380" s="47">
        <v>2192</v>
      </c>
      <c r="L380" s="47"/>
      <c r="M380" s="40">
        <f t="shared" si="184"/>
        <v>2280</v>
      </c>
      <c r="N380" s="47">
        <v>2280</v>
      </c>
      <c r="O380" s="47"/>
    </row>
    <row r="381" spans="1:15" ht="126">
      <c r="A381" s="21" t="s">
        <v>212</v>
      </c>
      <c r="B381" s="41" t="s">
        <v>822</v>
      </c>
      <c r="C381" s="41">
        <v>10</v>
      </c>
      <c r="D381" s="46" t="s">
        <v>218</v>
      </c>
      <c r="E381" s="45" t="s">
        <v>295</v>
      </c>
      <c r="F381" s="41" t="s">
        <v>520</v>
      </c>
      <c r="G381" s="40">
        <f t="shared" si="182"/>
        <v>90</v>
      </c>
      <c r="H381" s="40">
        <v>90</v>
      </c>
      <c r="I381" s="40"/>
      <c r="J381" s="40">
        <f t="shared" si="183"/>
        <v>90</v>
      </c>
      <c r="K381" s="40">
        <v>90</v>
      </c>
      <c r="L381" s="40"/>
      <c r="M381" s="40">
        <f t="shared" si="184"/>
        <v>90</v>
      </c>
      <c r="N381" s="40">
        <v>90</v>
      </c>
      <c r="O381" s="40"/>
    </row>
    <row r="382" spans="1:15" ht="126">
      <c r="A382" s="21" t="s">
        <v>213</v>
      </c>
      <c r="B382" s="41" t="s">
        <v>822</v>
      </c>
      <c r="C382" s="41">
        <v>10</v>
      </c>
      <c r="D382" s="46" t="s">
        <v>218</v>
      </c>
      <c r="E382" s="45" t="s">
        <v>295</v>
      </c>
      <c r="F382" s="41" t="s">
        <v>887</v>
      </c>
      <c r="G382" s="40">
        <f t="shared" si="182"/>
        <v>3466</v>
      </c>
      <c r="H382" s="47">
        <v>3466</v>
      </c>
      <c r="I382" s="47"/>
      <c r="J382" s="40">
        <f t="shared" si="183"/>
        <v>3608</v>
      </c>
      <c r="K382" s="47">
        <v>3608</v>
      </c>
      <c r="L382" s="47"/>
      <c r="M382" s="40">
        <f t="shared" si="184"/>
        <v>3756</v>
      </c>
      <c r="N382" s="47">
        <v>3756</v>
      </c>
      <c r="O382" s="47"/>
    </row>
    <row r="383" spans="1:15" ht="189">
      <c r="A383" s="21" t="s">
        <v>211</v>
      </c>
      <c r="B383" s="41" t="s">
        <v>822</v>
      </c>
      <c r="C383" s="41">
        <v>10</v>
      </c>
      <c r="D383" s="46" t="s">
        <v>218</v>
      </c>
      <c r="E383" s="45" t="s">
        <v>296</v>
      </c>
      <c r="F383" s="41" t="s">
        <v>520</v>
      </c>
      <c r="G383" s="40">
        <f t="shared" si="182"/>
        <v>2</v>
      </c>
      <c r="H383" s="40">
        <v>2</v>
      </c>
      <c r="I383" s="40"/>
      <c r="J383" s="40">
        <f t="shared" si="183"/>
        <v>2</v>
      </c>
      <c r="K383" s="40">
        <v>2</v>
      </c>
      <c r="L383" s="40"/>
      <c r="M383" s="40">
        <f t="shared" si="184"/>
        <v>2</v>
      </c>
      <c r="N383" s="40">
        <v>2</v>
      </c>
      <c r="O383" s="40"/>
    </row>
    <row r="384" spans="1:15" ht="189">
      <c r="A384" s="21" t="s">
        <v>768</v>
      </c>
      <c r="B384" s="41" t="s">
        <v>822</v>
      </c>
      <c r="C384" s="41">
        <v>10</v>
      </c>
      <c r="D384" s="46" t="s">
        <v>218</v>
      </c>
      <c r="E384" s="45" t="s">
        <v>296</v>
      </c>
      <c r="F384" s="41" t="s">
        <v>887</v>
      </c>
      <c r="G384" s="40">
        <f t="shared" si="182"/>
        <v>118</v>
      </c>
      <c r="H384" s="47">
        <v>118</v>
      </c>
      <c r="I384" s="47"/>
      <c r="J384" s="40">
        <f t="shared" si="183"/>
        <v>123</v>
      </c>
      <c r="K384" s="47">
        <v>123</v>
      </c>
      <c r="L384" s="47"/>
      <c r="M384" s="40">
        <f t="shared" si="184"/>
        <v>128</v>
      </c>
      <c r="N384" s="47">
        <v>128</v>
      </c>
      <c r="O384" s="47"/>
    </row>
    <row r="385" spans="1:15" ht="126">
      <c r="A385" s="21" t="s">
        <v>769</v>
      </c>
      <c r="B385" s="41" t="s">
        <v>822</v>
      </c>
      <c r="C385" s="41">
        <v>10</v>
      </c>
      <c r="D385" s="46" t="s">
        <v>218</v>
      </c>
      <c r="E385" s="45" t="s">
        <v>297</v>
      </c>
      <c r="F385" s="41" t="s">
        <v>520</v>
      </c>
      <c r="G385" s="40">
        <f t="shared" si="182"/>
        <v>80</v>
      </c>
      <c r="H385" s="40">
        <v>80</v>
      </c>
      <c r="I385" s="40"/>
      <c r="J385" s="40">
        <f t="shared" si="183"/>
        <v>80</v>
      </c>
      <c r="K385" s="40">
        <v>80</v>
      </c>
      <c r="L385" s="40"/>
      <c r="M385" s="40">
        <f t="shared" si="184"/>
        <v>80</v>
      </c>
      <c r="N385" s="40">
        <v>80</v>
      </c>
      <c r="O385" s="40"/>
    </row>
    <row r="386" spans="1:15" ht="126">
      <c r="A386" s="21" t="s">
        <v>770</v>
      </c>
      <c r="B386" s="41" t="s">
        <v>822</v>
      </c>
      <c r="C386" s="41">
        <v>10</v>
      </c>
      <c r="D386" s="46" t="s">
        <v>218</v>
      </c>
      <c r="E386" s="45" t="s">
        <v>297</v>
      </c>
      <c r="F386" s="41" t="s">
        <v>887</v>
      </c>
      <c r="G386" s="40">
        <f t="shared" si="182"/>
        <v>4005</v>
      </c>
      <c r="H386" s="47">
        <v>4005</v>
      </c>
      <c r="I386" s="47"/>
      <c r="J386" s="40">
        <f t="shared" si="183"/>
        <v>4168</v>
      </c>
      <c r="K386" s="47">
        <v>4168</v>
      </c>
      <c r="L386" s="47"/>
      <c r="M386" s="40">
        <f t="shared" si="184"/>
        <v>4338</v>
      </c>
      <c r="N386" s="47">
        <v>4338</v>
      </c>
      <c r="O386" s="47"/>
    </row>
    <row r="387" spans="1:15" ht="141.75">
      <c r="A387" s="21" t="s">
        <v>139</v>
      </c>
      <c r="B387" s="41" t="s">
        <v>822</v>
      </c>
      <c r="C387" s="41">
        <v>10</v>
      </c>
      <c r="D387" s="46" t="s">
        <v>218</v>
      </c>
      <c r="E387" s="45" t="s">
        <v>298</v>
      </c>
      <c r="F387" s="41" t="s">
        <v>520</v>
      </c>
      <c r="G387" s="40">
        <f t="shared" si="182"/>
        <v>26</v>
      </c>
      <c r="H387" s="40">
        <v>26</v>
      </c>
      <c r="I387" s="40"/>
      <c r="J387" s="40">
        <f t="shared" si="183"/>
        <v>26</v>
      </c>
      <c r="K387" s="40">
        <v>26</v>
      </c>
      <c r="L387" s="40"/>
      <c r="M387" s="40">
        <f t="shared" si="184"/>
        <v>26</v>
      </c>
      <c r="N387" s="40">
        <v>26</v>
      </c>
      <c r="O387" s="40"/>
    </row>
    <row r="388" spans="1:15" ht="126">
      <c r="A388" s="21" t="s">
        <v>123</v>
      </c>
      <c r="B388" s="41" t="s">
        <v>822</v>
      </c>
      <c r="C388" s="41">
        <v>10</v>
      </c>
      <c r="D388" s="46" t="s">
        <v>218</v>
      </c>
      <c r="E388" s="45" t="s">
        <v>298</v>
      </c>
      <c r="F388" s="41" t="s">
        <v>887</v>
      </c>
      <c r="G388" s="40">
        <f t="shared" si="182"/>
        <v>1022</v>
      </c>
      <c r="H388" s="47">
        <v>1022</v>
      </c>
      <c r="I388" s="47"/>
      <c r="J388" s="40">
        <f t="shared" si="183"/>
        <v>1064</v>
      </c>
      <c r="K388" s="47">
        <v>1064</v>
      </c>
      <c r="L388" s="47"/>
      <c r="M388" s="40">
        <f t="shared" si="184"/>
        <v>1108</v>
      </c>
      <c r="N388" s="47">
        <v>1108</v>
      </c>
      <c r="O388" s="47"/>
    </row>
    <row r="389" spans="1:15" ht="189">
      <c r="A389" s="44" t="s">
        <v>711</v>
      </c>
      <c r="B389" s="41" t="s">
        <v>822</v>
      </c>
      <c r="C389" s="41">
        <v>10</v>
      </c>
      <c r="D389" s="46" t="s">
        <v>218</v>
      </c>
      <c r="E389" s="45" t="s">
        <v>116</v>
      </c>
      <c r="F389" s="41" t="s">
        <v>520</v>
      </c>
      <c r="G389" s="116">
        <f>SUM(H389:I389)</f>
        <v>1</v>
      </c>
      <c r="H389" s="117">
        <v>1</v>
      </c>
      <c r="I389" s="117"/>
      <c r="J389" s="116">
        <f>SUM(K389:L389)</f>
        <v>1</v>
      </c>
      <c r="K389" s="117">
        <v>1</v>
      </c>
      <c r="L389" s="117"/>
      <c r="M389" s="116">
        <f>SUM(N389:O389)</f>
        <v>1</v>
      </c>
      <c r="N389" s="117">
        <v>1</v>
      </c>
      <c r="O389" s="117"/>
    </row>
    <row r="390" spans="1:15" ht="173.25">
      <c r="A390" s="21" t="s">
        <v>754</v>
      </c>
      <c r="B390" s="41" t="s">
        <v>822</v>
      </c>
      <c r="C390" s="41">
        <v>10</v>
      </c>
      <c r="D390" s="46" t="s">
        <v>218</v>
      </c>
      <c r="E390" s="45" t="s">
        <v>116</v>
      </c>
      <c r="F390" s="41" t="s">
        <v>887</v>
      </c>
      <c r="G390" s="116">
        <f>SUM(H390:I390)</f>
        <v>69</v>
      </c>
      <c r="H390" s="117">
        <v>69</v>
      </c>
      <c r="I390" s="117"/>
      <c r="J390" s="116">
        <f>SUM(K390:L390)</f>
        <v>72</v>
      </c>
      <c r="K390" s="117">
        <v>72</v>
      </c>
      <c r="L390" s="117"/>
      <c r="M390" s="116">
        <f>SUM(N390:O390)</f>
        <v>76</v>
      </c>
      <c r="N390" s="117">
        <v>76</v>
      </c>
      <c r="O390" s="117"/>
    </row>
    <row r="391" spans="1:15" ht="63">
      <c r="A391" s="43" t="s">
        <v>589</v>
      </c>
      <c r="B391" s="52" t="s">
        <v>822</v>
      </c>
      <c r="C391" s="41">
        <v>10</v>
      </c>
      <c r="D391" s="46" t="s">
        <v>218</v>
      </c>
      <c r="E391" s="39" t="s">
        <v>588</v>
      </c>
      <c r="F391" s="41"/>
      <c r="G391" s="40">
        <f aca="true" t="shared" si="185" ref="G391:O391">SUM(G392:G414)</f>
        <v>29169.4</v>
      </c>
      <c r="H391" s="40">
        <f>SUM(H392:H414)</f>
        <v>28997.4</v>
      </c>
      <c r="I391" s="40">
        <f t="shared" si="185"/>
        <v>172</v>
      </c>
      <c r="J391" s="40">
        <f>SUM(J392:J414)</f>
        <v>29892.5</v>
      </c>
      <c r="K391" s="40">
        <f t="shared" si="185"/>
        <v>29892.5</v>
      </c>
      <c r="L391" s="40">
        <f t="shared" si="185"/>
        <v>0</v>
      </c>
      <c r="M391" s="40">
        <f t="shared" si="185"/>
        <v>30669.9</v>
      </c>
      <c r="N391" s="40">
        <f t="shared" si="185"/>
        <v>30669.9</v>
      </c>
      <c r="O391" s="40">
        <f t="shared" si="185"/>
        <v>0</v>
      </c>
    </row>
    <row r="392" spans="1:15" ht="47.25">
      <c r="A392" s="21" t="s">
        <v>773</v>
      </c>
      <c r="B392" s="52" t="s">
        <v>822</v>
      </c>
      <c r="C392" s="41">
        <v>10</v>
      </c>
      <c r="D392" s="46" t="s">
        <v>218</v>
      </c>
      <c r="E392" s="41" t="s">
        <v>772</v>
      </c>
      <c r="F392" s="41" t="s">
        <v>887</v>
      </c>
      <c r="G392" s="40">
        <f aca="true" t="shared" si="186" ref="G392:G414">SUM(H392:I392)</f>
        <v>172</v>
      </c>
      <c r="H392" s="40"/>
      <c r="I392" s="40">
        <v>172</v>
      </c>
      <c r="J392" s="40">
        <f aca="true" t="shared" si="187" ref="J392:J414">SUM(K392:L392)</f>
        <v>0</v>
      </c>
      <c r="K392" s="40"/>
      <c r="L392" s="40"/>
      <c r="M392" s="40">
        <f aca="true" t="shared" si="188" ref="M392:M414">SUM(N392:O392)</f>
        <v>0</v>
      </c>
      <c r="N392" s="40"/>
      <c r="O392" s="40"/>
    </row>
    <row r="393" spans="1:15" ht="173.25">
      <c r="A393" s="21" t="s">
        <v>741</v>
      </c>
      <c r="B393" s="41" t="s">
        <v>822</v>
      </c>
      <c r="C393" s="41">
        <v>10</v>
      </c>
      <c r="D393" s="46" t="s">
        <v>218</v>
      </c>
      <c r="E393" s="45" t="s">
        <v>845</v>
      </c>
      <c r="F393" s="41" t="s">
        <v>520</v>
      </c>
      <c r="G393" s="40">
        <f t="shared" si="186"/>
        <v>13</v>
      </c>
      <c r="H393" s="40">
        <v>13</v>
      </c>
      <c r="I393" s="40"/>
      <c r="J393" s="40">
        <f t="shared" si="187"/>
        <v>13</v>
      </c>
      <c r="K393" s="40">
        <v>13</v>
      </c>
      <c r="L393" s="40"/>
      <c r="M393" s="40">
        <f t="shared" si="188"/>
        <v>13</v>
      </c>
      <c r="N393" s="40">
        <v>13</v>
      </c>
      <c r="O393" s="40"/>
    </row>
    <row r="394" spans="1:15" ht="157.5">
      <c r="A394" s="58" t="s">
        <v>350</v>
      </c>
      <c r="B394" s="41" t="s">
        <v>822</v>
      </c>
      <c r="C394" s="41">
        <v>10</v>
      </c>
      <c r="D394" s="46" t="s">
        <v>218</v>
      </c>
      <c r="E394" s="45" t="s">
        <v>845</v>
      </c>
      <c r="F394" s="41" t="s">
        <v>887</v>
      </c>
      <c r="G394" s="40">
        <f t="shared" si="186"/>
        <v>1438.4</v>
      </c>
      <c r="H394" s="47">
        <v>1438.4</v>
      </c>
      <c r="I394" s="47"/>
      <c r="J394" s="40">
        <f t="shared" si="187"/>
        <v>1496.5</v>
      </c>
      <c r="K394" s="47">
        <v>1496.5</v>
      </c>
      <c r="L394" s="47"/>
      <c r="M394" s="40">
        <f t="shared" si="188"/>
        <v>1556.9</v>
      </c>
      <c r="N394" s="47">
        <v>1556.9</v>
      </c>
      <c r="O394" s="47"/>
    </row>
    <row r="395" spans="1:15" ht="157.5">
      <c r="A395" s="79" t="s">
        <v>114</v>
      </c>
      <c r="B395" s="41" t="s">
        <v>822</v>
      </c>
      <c r="C395" s="41" t="s">
        <v>889</v>
      </c>
      <c r="D395" s="46" t="s">
        <v>218</v>
      </c>
      <c r="E395" s="78" t="s">
        <v>664</v>
      </c>
      <c r="F395" s="41" t="s">
        <v>520</v>
      </c>
      <c r="G395" s="40">
        <f>SUM(H395:I395)</f>
        <v>70.7</v>
      </c>
      <c r="H395" s="47">
        <v>70.7</v>
      </c>
      <c r="I395" s="47"/>
      <c r="J395" s="40">
        <f>SUM(K395:L395)</f>
        <v>71.5</v>
      </c>
      <c r="K395" s="47">
        <v>71.5</v>
      </c>
      <c r="L395" s="47"/>
      <c r="M395" s="40">
        <f>SUM(N395:O395)</f>
        <v>71</v>
      </c>
      <c r="N395" s="47">
        <v>71</v>
      </c>
      <c r="O395" s="47"/>
    </row>
    <row r="396" spans="1:15" ht="157.5">
      <c r="A396" s="79" t="s">
        <v>115</v>
      </c>
      <c r="B396" s="41" t="s">
        <v>822</v>
      </c>
      <c r="C396" s="41" t="s">
        <v>889</v>
      </c>
      <c r="D396" s="46" t="s">
        <v>218</v>
      </c>
      <c r="E396" s="78" t="s">
        <v>664</v>
      </c>
      <c r="F396" s="41" t="s">
        <v>887</v>
      </c>
      <c r="G396" s="40">
        <f>SUM(H396:I396)</f>
        <v>8768.3</v>
      </c>
      <c r="H396" s="47">
        <v>8768.3</v>
      </c>
      <c r="I396" s="47"/>
      <c r="J396" s="40">
        <f>SUM(K396:L396)</f>
        <v>8861.5</v>
      </c>
      <c r="K396" s="47">
        <v>8861.5</v>
      </c>
      <c r="L396" s="47"/>
      <c r="M396" s="40">
        <f>SUM(N396:O396)</f>
        <v>8801</v>
      </c>
      <c r="N396" s="47">
        <v>8801</v>
      </c>
      <c r="O396" s="47"/>
    </row>
    <row r="397" spans="1:15" ht="110.25">
      <c r="A397" s="21" t="s">
        <v>839</v>
      </c>
      <c r="B397" s="41" t="s">
        <v>822</v>
      </c>
      <c r="C397" s="41" t="s">
        <v>889</v>
      </c>
      <c r="D397" s="46" t="s">
        <v>218</v>
      </c>
      <c r="E397" s="45" t="s">
        <v>848</v>
      </c>
      <c r="F397" s="41" t="s">
        <v>520</v>
      </c>
      <c r="G397" s="40">
        <f t="shared" si="186"/>
        <v>2</v>
      </c>
      <c r="H397" s="47">
        <v>2</v>
      </c>
      <c r="I397" s="47"/>
      <c r="J397" s="40">
        <f t="shared" si="187"/>
        <v>2</v>
      </c>
      <c r="K397" s="47">
        <v>2</v>
      </c>
      <c r="L397" s="47"/>
      <c r="M397" s="40">
        <f t="shared" si="188"/>
        <v>2</v>
      </c>
      <c r="N397" s="47">
        <v>2</v>
      </c>
      <c r="O397" s="47"/>
    </row>
    <row r="398" spans="1:15" ht="110.25">
      <c r="A398" s="21" t="s">
        <v>537</v>
      </c>
      <c r="B398" s="41" t="s">
        <v>822</v>
      </c>
      <c r="C398" s="41" t="s">
        <v>889</v>
      </c>
      <c r="D398" s="46" t="s">
        <v>218</v>
      </c>
      <c r="E398" s="45" t="s">
        <v>848</v>
      </c>
      <c r="F398" s="41" t="s">
        <v>887</v>
      </c>
      <c r="G398" s="40">
        <f t="shared" si="186"/>
        <v>186</v>
      </c>
      <c r="H398" s="47">
        <v>186</v>
      </c>
      <c r="I398" s="47"/>
      <c r="J398" s="40">
        <f t="shared" si="187"/>
        <v>193</v>
      </c>
      <c r="K398" s="47">
        <v>193</v>
      </c>
      <c r="L398" s="47"/>
      <c r="M398" s="40">
        <f t="shared" si="188"/>
        <v>201</v>
      </c>
      <c r="N398" s="47">
        <v>201</v>
      </c>
      <c r="O398" s="47"/>
    </row>
    <row r="399" spans="1:15" ht="126">
      <c r="A399" s="21" t="s">
        <v>796</v>
      </c>
      <c r="B399" s="41" t="s">
        <v>822</v>
      </c>
      <c r="C399" s="41">
        <v>10</v>
      </c>
      <c r="D399" s="46" t="s">
        <v>218</v>
      </c>
      <c r="E399" s="45" t="s">
        <v>849</v>
      </c>
      <c r="F399" s="41" t="s">
        <v>520</v>
      </c>
      <c r="G399" s="40">
        <f t="shared" si="186"/>
        <v>1</v>
      </c>
      <c r="H399" s="40">
        <v>1</v>
      </c>
      <c r="I399" s="40"/>
      <c r="J399" s="40">
        <f t="shared" si="187"/>
        <v>1</v>
      </c>
      <c r="K399" s="40">
        <v>1</v>
      </c>
      <c r="L399" s="40"/>
      <c r="M399" s="40">
        <f t="shared" si="188"/>
        <v>1</v>
      </c>
      <c r="N399" s="40">
        <v>1</v>
      </c>
      <c r="O399" s="40"/>
    </row>
    <row r="400" spans="1:15" ht="126">
      <c r="A400" s="21" t="s">
        <v>132</v>
      </c>
      <c r="B400" s="41" t="s">
        <v>822</v>
      </c>
      <c r="C400" s="41" t="s">
        <v>889</v>
      </c>
      <c r="D400" s="46" t="s">
        <v>218</v>
      </c>
      <c r="E400" s="45" t="s">
        <v>849</v>
      </c>
      <c r="F400" s="41" t="s">
        <v>887</v>
      </c>
      <c r="G400" s="40">
        <f t="shared" si="186"/>
        <v>123</v>
      </c>
      <c r="H400" s="47">
        <v>123</v>
      </c>
      <c r="I400" s="47"/>
      <c r="J400" s="40">
        <f t="shared" si="187"/>
        <v>128</v>
      </c>
      <c r="K400" s="47">
        <v>128</v>
      </c>
      <c r="L400" s="47"/>
      <c r="M400" s="40">
        <f t="shared" si="188"/>
        <v>133</v>
      </c>
      <c r="N400" s="47">
        <v>133</v>
      </c>
      <c r="O400" s="47"/>
    </row>
    <row r="401" spans="1:15" ht="299.25">
      <c r="A401" s="44" t="s">
        <v>133</v>
      </c>
      <c r="B401" s="41" t="s">
        <v>822</v>
      </c>
      <c r="C401" s="41">
        <v>10</v>
      </c>
      <c r="D401" s="46" t="s">
        <v>218</v>
      </c>
      <c r="E401" s="45" t="s">
        <v>850</v>
      </c>
      <c r="F401" s="41" t="s">
        <v>520</v>
      </c>
      <c r="G401" s="40">
        <f t="shared" si="186"/>
        <v>1</v>
      </c>
      <c r="H401" s="40">
        <v>1</v>
      </c>
      <c r="I401" s="40"/>
      <c r="J401" s="40">
        <f t="shared" si="187"/>
        <v>1</v>
      </c>
      <c r="K401" s="40">
        <v>1</v>
      </c>
      <c r="L401" s="40"/>
      <c r="M401" s="40">
        <f t="shared" si="188"/>
        <v>1</v>
      </c>
      <c r="N401" s="40">
        <v>1</v>
      </c>
      <c r="O401" s="40"/>
    </row>
    <row r="402" spans="1:15" ht="299.25">
      <c r="A402" s="44" t="s">
        <v>134</v>
      </c>
      <c r="B402" s="41" t="s">
        <v>822</v>
      </c>
      <c r="C402" s="41">
        <v>10</v>
      </c>
      <c r="D402" s="46" t="s">
        <v>218</v>
      </c>
      <c r="E402" s="45" t="s">
        <v>850</v>
      </c>
      <c r="F402" s="41" t="s">
        <v>887</v>
      </c>
      <c r="G402" s="40">
        <f t="shared" si="186"/>
        <v>77</v>
      </c>
      <c r="H402" s="47">
        <v>77</v>
      </c>
      <c r="I402" s="47"/>
      <c r="J402" s="40">
        <f t="shared" si="187"/>
        <v>79</v>
      </c>
      <c r="K402" s="47">
        <v>79</v>
      </c>
      <c r="L402" s="47"/>
      <c r="M402" s="40">
        <f t="shared" si="188"/>
        <v>83</v>
      </c>
      <c r="N402" s="47">
        <v>83</v>
      </c>
      <c r="O402" s="47"/>
    </row>
    <row r="403" spans="1:15" ht="110.25">
      <c r="A403" s="21" t="s">
        <v>332</v>
      </c>
      <c r="B403" s="41" t="s">
        <v>822</v>
      </c>
      <c r="C403" s="41" t="s">
        <v>889</v>
      </c>
      <c r="D403" s="46" t="s">
        <v>218</v>
      </c>
      <c r="E403" s="45" t="s">
        <v>851</v>
      </c>
      <c r="F403" s="41" t="s">
        <v>520</v>
      </c>
      <c r="G403" s="40">
        <f t="shared" si="186"/>
        <v>58.5</v>
      </c>
      <c r="H403" s="40">
        <v>58.5</v>
      </c>
      <c r="I403" s="40"/>
      <c r="J403" s="40">
        <f t="shared" si="187"/>
        <v>89.6</v>
      </c>
      <c r="K403" s="40">
        <v>89.6</v>
      </c>
      <c r="L403" s="40"/>
      <c r="M403" s="40">
        <f t="shared" si="188"/>
        <v>126.6</v>
      </c>
      <c r="N403" s="40">
        <v>126.6</v>
      </c>
      <c r="O403" s="40"/>
    </row>
    <row r="404" spans="1:15" ht="110.25">
      <c r="A404" s="21" t="s">
        <v>840</v>
      </c>
      <c r="B404" s="41" t="s">
        <v>822</v>
      </c>
      <c r="C404" s="41" t="s">
        <v>889</v>
      </c>
      <c r="D404" s="46" t="s">
        <v>218</v>
      </c>
      <c r="E404" s="45" t="s">
        <v>851</v>
      </c>
      <c r="F404" s="41" t="s">
        <v>887</v>
      </c>
      <c r="G404" s="40">
        <f t="shared" si="186"/>
        <v>5960.5</v>
      </c>
      <c r="H404" s="47">
        <v>5960.5</v>
      </c>
      <c r="I404" s="47"/>
      <c r="J404" s="40">
        <f t="shared" si="187"/>
        <v>6169.4</v>
      </c>
      <c r="K404" s="47">
        <v>6169.4</v>
      </c>
      <c r="L404" s="47"/>
      <c r="M404" s="40">
        <f t="shared" si="188"/>
        <v>6382.4</v>
      </c>
      <c r="N404" s="47">
        <v>6382.4</v>
      </c>
      <c r="O404" s="47"/>
    </row>
    <row r="405" spans="1:15" ht="94.5">
      <c r="A405" s="21" t="s">
        <v>841</v>
      </c>
      <c r="B405" s="41" t="s">
        <v>822</v>
      </c>
      <c r="C405" s="41">
        <v>10</v>
      </c>
      <c r="D405" s="46" t="s">
        <v>218</v>
      </c>
      <c r="E405" s="45" t="s">
        <v>293</v>
      </c>
      <c r="F405" s="41" t="s">
        <v>520</v>
      </c>
      <c r="G405" s="40">
        <f t="shared" si="186"/>
        <v>1</v>
      </c>
      <c r="H405" s="40">
        <v>1</v>
      </c>
      <c r="I405" s="40"/>
      <c r="J405" s="40">
        <f t="shared" si="187"/>
        <v>1</v>
      </c>
      <c r="K405" s="40">
        <v>1</v>
      </c>
      <c r="L405" s="40"/>
      <c r="M405" s="40">
        <f t="shared" si="188"/>
        <v>1</v>
      </c>
      <c r="N405" s="40">
        <v>1</v>
      </c>
      <c r="O405" s="40"/>
    </row>
    <row r="406" spans="1:15" ht="94.5">
      <c r="A406" s="21" t="s">
        <v>842</v>
      </c>
      <c r="B406" s="41" t="s">
        <v>822</v>
      </c>
      <c r="C406" s="41">
        <v>10</v>
      </c>
      <c r="D406" s="46" t="s">
        <v>218</v>
      </c>
      <c r="E406" s="45" t="s">
        <v>293</v>
      </c>
      <c r="F406" s="41" t="s">
        <v>887</v>
      </c>
      <c r="G406" s="40">
        <f t="shared" si="186"/>
        <v>29</v>
      </c>
      <c r="H406" s="47">
        <v>29</v>
      </c>
      <c r="I406" s="47"/>
      <c r="J406" s="40">
        <f t="shared" si="187"/>
        <v>31</v>
      </c>
      <c r="K406" s="47">
        <v>31</v>
      </c>
      <c r="L406" s="47"/>
      <c r="M406" s="40">
        <f t="shared" si="188"/>
        <v>32</v>
      </c>
      <c r="N406" s="47">
        <v>32</v>
      </c>
      <c r="O406" s="47"/>
    </row>
    <row r="407" spans="1:15" ht="94.5">
      <c r="A407" s="21" t="s">
        <v>676</v>
      </c>
      <c r="B407" s="41" t="s">
        <v>822</v>
      </c>
      <c r="C407" s="41">
        <v>10</v>
      </c>
      <c r="D407" s="46" t="s">
        <v>218</v>
      </c>
      <c r="E407" s="45" t="s">
        <v>675</v>
      </c>
      <c r="F407" s="41" t="s">
        <v>520</v>
      </c>
      <c r="G407" s="40">
        <f>SUM(H407:I407)</f>
        <v>0.5</v>
      </c>
      <c r="H407" s="47">
        <v>0.5</v>
      </c>
      <c r="I407" s="47"/>
      <c r="J407" s="40">
        <f>SUM(K407:L407)</f>
        <v>0.5</v>
      </c>
      <c r="K407" s="47">
        <v>0.5</v>
      </c>
      <c r="L407" s="47"/>
      <c r="M407" s="40">
        <f>SUM(N407:O407)</f>
        <v>0.5</v>
      </c>
      <c r="N407" s="47">
        <v>0.5</v>
      </c>
      <c r="O407" s="47"/>
    </row>
    <row r="408" spans="1:15" ht="94.5">
      <c r="A408" s="21" t="s">
        <v>677</v>
      </c>
      <c r="B408" s="41" t="s">
        <v>822</v>
      </c>
      <c r="C408" s="41">
        <v>10</v>
      </c>
      <c r="D408" s="46" t="s">
        <v>218</v>
      </c>
      <c r="E408" s="45" t="s">
        <v>675</v>
      </c>
      <c r="F408" s="41" t="s">
        <v>887</v>
      </c>
      <c r="G408" s="40">
        <f>SUM(H408:I408)</f>
        <v>14</v>
      </c>
      <c r="H408" s="47">
        <v>14</v>
      </c>
      <c r="I408" s="47"/>
      <c r="J408" s="40">
        <f>SUM(K408:L408)</f>
        <v>14</v>
      </c>
      <c r="K408" s="47">
        <v>14</v>
      </c>
      <c r="L408" s="47"/>
      <c r="M408" s="40">
        <f>SUM(N408:O408)</f>
        <v>15</v>
      </c>
      <c r="N408" s="47">
        <v>15</v>
      </c>
      <c r="O408" s="47"/>
    </row>
    <row r="409" spans="1:15" ht="141.75">
      <c r="A409" s="21" t="s">
        <v>670</v>
      </c>
      <c r="B409" s="41" t="s">
        <v>822</v>
      </c>
      <c r="C409" s="41">
        <v>10</v>
      </c>
      <c r="D409" s="46" t="s">
        <v>218</v>
      </c>
      <c r="E409" s="45" t="s">
        <v>666</v>
      </c>
      <c r="F409" s="41" t="s">
        <v>520</v>
      </c>
      <c r="G409" s="40">
        <f>SUM(H409:I409)</f>
        <v>0.5</v>
      </c>
      <c r="H409" s="47">
        <v>0.5</v>
      </c>
      <c r="I409" s="47"/>
      <c r="J409" s="40">
        <f>SUM(K409:L409)</f>
        <v>0.5</v>
      </c>
      <c r="K409" s="47">
        <v>0.5</v>
      </c>
      <c r="L409" s="47"/>
      <c r="M409" s="40">
        <f>SUM(N409:O409)</f>
        <v>0.5</v>
      </c>
      <c r="N409" s="47">
        <v>0.5</v>
      </c>
      <c r="O409" s="47"/>
    </row>
    <row r="410" spans="1:15" ht="126">
      <c r="A410" s="21" t="s">
        <v>665</v>
      </c>
      <c r="B410" s="41" t="s">
        <v>822</v>
      </c>
      <c r="C410" s="41">
        <v>10</v>
      </c>
      <c r="D410" s="46" t="s">
        <v>218</v>
      </c>
      <c r="E410" s="45" t="s">
        <v>666</v>
      </c>
      <c r="F410" s="41" t="s">
        <v>887</v>
      </c>
      <c r="G410" s="40">
        <f>SUM(H410:I410)</f>
        <v>13</v>
      </c>
      <c r="H410" s="47">
        <v>13</v>
      </c>
      <c r="I410" s="47"/>
      <c r="J410" s="40">
        <f>SUM(K410:L410)</f>
        <v>14</v>
      </c>
      <c r="K410" s="47">
        <v>14</v>
      </c>
      <c r="L410" s="47"/>
      <c r="M410" s="40">
        <f>SUM(N410:O410)</f>
        <v>14</v>
      </c>
      <c r="N410" s="47">
        <v>14</v>
      </c>
      <c r="O410" s="47"/>
    </row>
    <row r="411" spans="1:15" ht="141.75">
      <c r="A411" s="21" t="s">
        <v>843</v>
      </c>
      <c r="B411" s="41" t="s">
        <v>822</v>
      </c>
      <c r="C411" s="41">
        <v>10</v>
      </c>
      <c r="D411" s="46" t="s">
        <v>218</v>
      </c>
      <c r="E411" s="45" t="s">
        <v>294</v>
      </c>
      <c r="F411" s="41" t="s">
        <v>520</v>
      </c>
      <c r="G411" s="40">
        <f t="shared" si="186"/>
        <v>183.8</v>
      </c>
      <c r="H411" s="40">
        <v>183.8</v>
      </c>
      <c r="I411" s="40"/>
      <c r="J411" s="40">
        <f t="shared" si="187"/>
        <v>206.6</v>
      </c>
      <c r="K411" s="40">
        <v>206.6</v>
      </c>
      <c r="L411" s="40"/>
      <c r="M411" s="40">
        <f t="shared" si="188"/>
        <v>237.8</v>
      </c>
      <c r="N411" s="40">
        <v>237.8</v>
      </c>
      <c r="O411" s="40"/>
    </row>
    <row r="412" spans="1:15" ht="126">
      <c r="A412" s="21" t="s">
        <v>856</v>
      </c>
      <c r="B412" s="41" t="s">
        <v>822</v>
      </c>
      <c r="C412" s="41">
        <v>10</v>
      </c>
      <c r="D412" s="46" t="s">
        <v>218</v>
      </c>
      <c r="E412" s="45" t="s">
        <v>294</v>
      </c>
      <c r="F412" s="41" t="s">
        <v>887</v>
      </c>
      <c r="G412" s="40">
        <f t="shared" si="186"/>
        <v>11901.2</v>
      </c>
      <c r="H412" s="47">
        <v>11901.2</v>
      </c>
      <c r="I412" s="47"/>
      <c r="J412" s="40">
        <f t="shared" si="187"/>
        <v>12358.4</v>
      </c>
      <c r="K412" s="47">
        <v>12358.4</v>
      </c>
      <c r="L412" s="47"/>
      <c r="M412" s="40">
        <f t="shared" si="188"/>
        <v>12830.2</v>
      </c>
      <c r="N412" s="47">
        <v>12830.2</v>
      </c>
      <c r="O412" s="47"/>
    </row>
    <row r="413" spans="1:15" ht="94.5">
      <c r="A413" s="21" t="s">
        <v>226</v>
      </c>
      <c r="B413" s="41" t="s">
        <v>822</v>
      </c>
      <c r="C413" s="41">
        <v>10</v>
      </c>
      <c r="D413" s="46" t="s">
        <v>218</v>
      </c>
      <c r="E413" s="45" t="s">
        <v>299</v>
      </c>
      <c r="F413" s="41" t="s">
        <v>520</v>
      </c>
      <c r="G413" s="40">
        <f t="shared" si="186"/>
        <v>2</v>
      </c>
      <c r="H413" s="40">
        <v>2</v>
      </c>
      <c r="I413" s="40"/>
      <c r="J413" s="40">
        <f t="shared" si="187"/>
        <v>2</v>
      </c>
      <c r="K413" s="40">
        <v>2</v>
      </c>
      <c r="L413" s="40"/>
      <c r="M413" s="40">
        <f t="shared" si="188"/>
        <v>2</v>
      </c>
      <c r="N413" s="40">
        <v>2</v>
      </c>
      <c r="O413" s="40"/>
    </row>
    <row r="414" spans="1:15" ht="94.5">
      <c r="A414" s="21" t="s">
        <v>767</v>
      </c>
      <c r="B414" s="41" t="s">
        <v>822</v>
      </c>
      <c r="C414" s="41" t="s">
        <v>889</v>
      </c>
      <c r="D414" s="46" t="s">
        <v>218</v>
      </c>
      <c r="E414" s="45" t="s">
        <v>299</v>
      </c>
      <c r="F414" s="41" t="s">
        <v>887</v>
      </c>
      <c r="G414" s="40">
        <f t="shared" si="186"/>
        <v>153</v>
      </c>
      <c r="H414" s="47">
        <v>153</v>
      </c>
      <c r="I414" s="47"/>
      <c r="J414" s="40">
        <f t="shared" si="187"/>
        <v>159</v>
      </c>
      <c r="K414" s="47">
        <v>159</v>
      </c>
      <c r="L414" s="47"/>
      <c r="M414" s="40">
        <f t="shared" si="188"/>
        <v>165</v>
      </c>
      <c r="N414" s="47">
        <v>165</v>
      </c>
      <c r="O414" s="47"/>
    </row>
    <row r="415" spans="1:15" ht="157.5">
      <c r="A415" s="58" t="s">
        <v>929</v>
      </c>
      <c r="B415" s="41" t="s">
        <v>822</v>
      </c>
      <c r="C415" s="41" t="s">
        <v>889</v>
      </c>
      <c r="D415" s="46" t="s">
        <v>218</v>
      </c>
      <c r="E415" s="59" t="s">
        <v>224</v>
      </c>
      <c r="F415" s="41"/>
      <c r="G415" s="40">
        <f aca="true" t="shared" si="189" ref="G415:O416">G416</f>
        <v>338</v>
      </c>
      <c r="H415" s="40">
        <f t="shared" si="189"/>
        <v>338</v>
      </c>
      <c r="I415" s="40">
        <f t="shared" si="189"/>
        <v>0</v>
      </c>
      <c r="J415" s="40">
        <f t="shared" si="189"/>
        <v>338</v>
      </c>
      <c r="K415" s="40">
        <f t="shared" si="189"/>
        <v>338</v>
      </c>
      <c r="L415" s="40">
        <f t="shared" si="189"/>
        <v>0</v>
      </c>
      <c r="M415" s="40">
        <f t="shared" si="189"/>
        <v>338</v>
      </c>
      <c r="N415" s="40">
        <f t="shared" si="189"/>
        <v>338</v>
      </c>
      <c r="O415" s="40">
        <f t="shared" si="189"/>
        <v>0</v>
      </c>
    </row>
    <row r="416" spans="1:15" ht="94.5">
      <c r="A416" s="58" t="s">
        <v>138</v>
      </c>
      <c r="B416" s="41" t="s">
        <v>822</v>
      </c>
      <c r="C416" s="41" t="s">
        <v>889</v>
      </c>
      <c r="D416" s="46" t="s">
        <v>218</v>
      </c>
      <c r="E416" s="59" t="s">
        <v>225</v>
      </c>
      <c r="F416" s="41"/>
      <c r="G416" s="40">
        <f t="shared" si="189"/>
        <v>338</v>
      </c>
      <c r="H416" s="40">
        <f t="shared" si="189"/>
        <v>338</v>
      </c>
      <c r="I416" s="40">
        <f t="shared" si="189"/>
        <v>0</v>
      </c>
      <c r="J416" s="40">
        <f t="shared" si="189"/>
        <v>338</v>
      </c>
      <c r="K416" s="40">
        <f t="shared" si="189"/>
        <v>338</v>
      </c>
      <c r="L416" s="40">
        <f t="shared" si="189"/>
        <v>0</v>
      </c>
      <c r="M416" s="40">
        <f t="shared" si="189"/>
        <v>338</v>
      </c>
      <c r="N416" s="40">
        <f t="shared" si="189"/>
        <v>338</v>
      </c>
      <c r="O416" s="40">
        <f t="shared" si="189"/>
        <v>0</v>
      </c>
    </row>
    <row r="417" spans="1:15" ht="236.25">
      <c r="A417" s="43" t="s">
        <v>16</v>
      </c>
      <c r="B417" s="41" t="s">
        <v>822</v>
      </c>
      <c r="C417" s="41" t="s">
        <v>889</v>
      </c>
      <c r="D417" s="46" t="s">
        <v>218</v>
      </c>
      <c r="E417" s="45" t="s">
        <v>726</v>
      </c>
      <c r="F417" s="41" t="s">
        <v>883</v>
      </c>
      <c r="G417" s="40">
        <f>SUM(H417:I417)</f>
        <v>338</v>
      </c>
      <c r="H417" s="47">
        <v>338</v>
      </c>
      <c r="I417" s="47"/>
      <c r="J417" s="40">
        <f>SUM(K417:L417)</f>
        <v>338</v>
      </c>
      <c r="K417" s="47">
        <v>338</v>
      </c>
      <c r="L417" s="47"/>
      <c r="M417" s="40">
        <f>SUM(N417:O417)</f>
        <v>338</v>
      </c>
      <c r="N417" s="47">
        <v>338</v>
      </c>
      <c r="O417" s="47"/>
    </row>
    <row r="418" spans="1:15" ht="141.75">
      <c r="A418" s="58" t="s">
        <v>925</v>
      </c>
      <c r="B418" s="41" t="s">
        <v>822</v>
      </c>
      <c r="C418" s="41">
        <v>10</v>
      </c>
      <c r="D418" s="46" t="s">
        <v>218</v>
      </c>
      <c r="E418" s="59" t="s">
        <v>868</v>
      </c>
      <c r="F418" s="41"/>
      <c r="G418" s="40">
        <f aca="true" t="shared" si="190" ref="G418:O418">G419</f>
        <v>8666</v>
      </c>
      <c r="H418" s="40">
        <f t="shared" si="190"/>
        <v>8588</v>
      </c>
      <c r="I418" s="40">
        <f t="shared" si="190"/>
        <v>78</v>
      </c>
      <c r="J418" s="40">
        <f t="shared" si="190"/>
        <v>8952</v>
      </c>
      <c r="K418" s="40">
        <f t="shared" si="190"/>
        <v>8952</v>
      </c>
      <c r="L418" s="40">
        <f t="shared" si="190"/>
        <v>0</v>
      </c>
      <c r="M418" s="40">
        <f t="shared" si="190"/>
        <v>9324</v>
      </c>
      <c r="N418" s="40">
        <f t="shared" si="190"/>
        <v>9324</v>
      </c>
      <c r="O418" s="40">
        <f t="shared" si="190"/>
        <v>0</v>
      </c>
    </row>
    <row r="419" spans="1:15" ht="63">
      <c r="A419" s="58" t="s">
        <v>512</v>
      </c>
      <c r="B419" s="41" t="s">
        <v>822</v>
      </c>
      <c r="C419" s="41">
        <v>10</v>
      </c>
      <c r="D419" s="46" t="s">
        <v>218</v>
      </c>
      <c r="E419" s="59" t="s">
        <v>869</v>
      </c>
      <c r="F419" s="41"/>
      <c r="G419" s="40">
        <f>SUM(G420:G424)</f>
        <v>8666</v>
      </c>
      <c r="H419" s="40">
        <f aca="true" t="shared" si="191" ref="H419:O419">SUM(H420:H424)</f>
        <v>8588</v>
      </c>
      <c r="I419" s="40">
        <f t="shared" si="191"/>
        <v>78</v>
      </c>
      <c r="J419" s="40">
        <f t="shared" si="191"/>
        <v>8952</v>
      </c>
      <c r="K419" s="40">
        <f t="shared" si="191"/>
        <v>8952</v>
      </c>
      <c r="L419" s="40">
        <f t="shared" si="191"/>
        <v>0</v>
      </c>
      <c r="M419" s="40">
        <f t="shared" si="191"/>
        <v>9324</v>
      </c>
      <c r="N419" s="40">
        <f t="shared" si="191"/>
        <v>9324</v>
      </c>
      <c r="O419" s="40">
        <f t="shared" si="191"/>
        <v>0</v>
      </c>
    </row>
    <row r="420" spans="1:15" ht="47.25">
      <c r="A420" s="21" t="s">
        <v>773</v>
      </c>
      <c r="B420" s="41" t="s">
        <v>822</v>
      </c>
      <c r="C420" s="41">
        <v>10</v>
      </c>
      <c r="D420" s="46" t="s">
        <v>218</v>
      </c>
      <c r="E420" s="45" t="s">
        <v>774</v>
      </c>
      <c r="F420" s="41" t="s">
        <v>887</v>
      </c>
      <c r="G420" s="40">
        <f>SUM(H420:I420)</f>
        <v>78</v>
      </c>
      <c r="H420" s="40"/>
      <c r="I420" s="40">
        <v>78</v>
      </c>
      <c r="J420" s="40">
        <f>SUM(K420:L420)</f>
        <v>0</v>
      </c>
      <c r="K420" s="40"/>
      <c r="L420" s="40"/>
      <c r="M420" s="40">
        <f>SUM(N420:O420)</f>
        <v>0</v>
      </c>
      <c r="N420" s="40"/>
      <c r="O420" s="40"/>
    </row>
    <row r="421" spans="1:15" ht="94.5">
      <c r="A421" s="21" t="s">
        <v>771</v>
      </c>
      <c r="B421" s="41" t="s">
        <v>822</v>
      </c>
      <c r="C421" s="41" t="s">
        <v>889</v>
      </c>
      <c r="D421" s="46" t="s">
        <v>218</v>
      </c>
      <c r="E421" s="45" t="s">
        <v>825</v>
      </c>
      <c r="F421" s="41" t="s">
        <v>520</v>
      </c>
      <c r="G421" s="40">
        <f>SUM(H421:I421)</f>
        <v>73.5</v>
      </c>
      <c r="H421" s="40">
        <v>73.5</v>
      </c>
      <c r="I421" s="40"/>
      <c r="J421" s="40">
        <f>SUM(K421:L421)</f>
        <v>69</v>
      </c>
      <c r="K421" s="40">
        <v>69</v>
      </c>
      <c r="L421" s="40"/>
      <c r="M421" s="40">
        <f>SUM(N421:O421)</f>
        <v>72</v>
      </c>
      <c r="N421" s="40">
        <v>72</v>
      </c>
      <c r="O421" s="40"/>
    </row>
    <row r="422" spans="1:15" ht="94.5">
      <c r="A422" s="21" t="s">
        <v>748</v>
      </c>
      <c r="B422" s="41" t="s">
        <v>822</v>
      </c>
      <c r="C422" s="41" t="s">
        <v>889</v>
      </c>
      <c r="D422" s="46" t="s">
        <v>218</v>
      </c>
      <c r="E422" s="45" t="s">
        <v>825</v>
      </c>
      <c r="F422" s="41" t="s">
        <v>887</v>
      </c>
      <c r="G422" s="40">
        <f>SUM(H422:I422)</f>
        <v>8334.5</v>
      </c>
      <c r="H422" s="40">
        <v>8334.5</v>
      </c>
      <c r="I422" s="47"/>
      <c r="J422" s="40">
        <f>SUM(K422:L422)</f>
        <v>8681</v>
      </c>
      <c r="K422" s="40">
        <v>8681</v>
      </c>
      <c r="L422" s="47"/>
      <c r="M422" s="40">
        <f>SUM(N422:O422)</f>
        <v>9029</v>
      </c>
      <c r="N422" s="40">
        <v>9029</v>
      </c>
      <c r="O422" s="47"/>
    </row>
    <row r="423" spans="1:15" ht="94.5">
      <c r="A423" s="21" t="s">
        <v>749</v>
      </c>
      <c r="B423" s="41" t="s">
        <v>822</v>
      </c>
      <c r="C423" s="41">
        <v>10</v>
      </c>
      <c r="D423" s="46" t="s">
        <v>218</v>
      </c>
      <c r="E423" s="45" t="s">
        <v>814</v>
      </c>
      <c r="F423" s="41" t="s">
        <v>520</v>
      </c>
      <c r="G423" s="40">
        <f>SUM(H423:I423)</f>
        <v>1</v>
      </c>
      <c r="H423" s="40">
        <v>1</v>
      </c>
      <c r="I423" s="40"/>
      <c r="J423" s="40">
        <f>SUM(K423:L423)</f>
        <v>1</v>
      </c>
      <c r="K423" s="40">
        <v>1</v>
      </c>
      <c r="L423" s="40"/>
      <c r="M423" s="40">
        <f>SUM(N423:O423)</f>
        <v>1</v>
      </c>
      <c r="N423" s="40">
        <v>1</v>
      </c>
      <c r="O423" s="40"/>
    </row>
    <row r="424" spans="1:15" ht="94.5">
      <c r="A424" s="21" t="s">
        <v>750</v>
      </c>
      <c r="B424" s="41" t="s">
        <v>822</v>
      </c>
      <c r="C424" s="41">
        <v>10</v>
      </c>
      <c r="D424" s="46" t="s">
        <v>218</v>
      </c>
      <c r="E424" s="45" t="s">
        <v>814</v>
      </c>
      <c r="F424" s="41" t="s">
        <v>887</v>
      </c>
      <c r="G424" s="40">
        <f>SUM(H424:I424)</f>
        <v>179</v>
      </c>
      <c r="H424" s="47">
        <v>179</v>
      </c>
      <c r="I424" s="47"/>
      <c r="J424" s="40">
        <f>SUM(K424:L424)</f>
        <v>201</v>
      </c>
      <c r="K424" s="47">
        <v>201</v>
      </c>
      <c r="L424" s="47"/>
      <c r="M424" s="40">
        <f>SUM(N424:O424)</f>
        <v>222</v>
      </c>
      <c r="N424" s="47">
        <v>222</v>
      </c>
      <c r="O424" s="47"/>
    </row>
    <row r="425" spans="1:15" ht="15.75">
      <c r="A425" s="165" t="s">
        <v>888</v>
      </c>
      <c r="B425" s="185">
        <v>873</v>
      </c>
      <c r="C425" s="55">
        <v>10</v>
      </c>
      <c r="D425" s="82" t="s">
        <v>547</v>
      </c>
      <c r="E425" s="41"/>
      <c r="F425" s="41"/>
      <c r="G425" s="56">
        <f aca="true" t="shared" si="192" ref="G425:O426">G426</f>
        <v>57593.2</v>
      </c>
      <c r="H425" s="56">
        <f t="shared" si="192"/>
        <v>57593.2</v>
      </c>
      <c r="I425" s="56">
        <f t="shared" si="192"/>
        <v>0</v>
      </c>
      <c r="J425" s="56">
        <f t="shared" si="192"/>
        <v>63213.7</v>
      </c>
      <c r="K425" s="56">
        <f t="shared" si="192"/>
        <v>63213.7</v>
      </c>
      <c r="L425" s="56">
        <f t="shared" si="192"/>
        <v>0</v>
      </c>
      <c r="M425" s="56">
        <f t="shared" si="192"/>
        <v>68041.70000000001</v>
      </c>
      <c r="N425" s="56">
        <f t="shared" si="192"/>
        <v>68041.70000000001</v>
      </c>
      <c r="O425" s="56">
        <f t="shared" si="192"/>
        <v>0</v>
      </c>
    </row>
    <row r="426" spans="1:15" ht="78.75">
      <c r="A426" s="58" t="s">
        <v>183</v>
      </c>
      <c r="B426" s="41" t="s">
        <v>822</v>
      </c>
      <c r="C426" s="41" t="s">
        <v>889</v>
      </c>
      <c r="D426" s="46" t="s">
        <v>547</v>
      </c>
      <c r="E426" s="59" t="s">
        <v>759</v>
      </c>
      <c r="F426" s="41"/>
      <c r="G426" s="40">
        <f t="shared" si="192"/>
        <v>57593.2</v>
      </c>
      <c r="H426" s="40">
        <f t="shared" si="192"/>
        <v>57593.2</v>
      </c>
      <c r="I426" s="40">
        <f t="shared" si="192"/>
        <v>0</v>
      </c>
      <c r="J426" s="40">
        <f t="shared" si="192"/>
        <v>63213.7</v>
      </c>
      <c r="K426" s="40">
        <f t="shared" si="192"/>
        <v>63213.7</v>
      </c>
      <c r="L426" s="40">
        <f t="shared" si="192"/>
        <v>0</v>
      </c>
      <c r="M426" s="40">
        <f t="shared" si="192"/>
        <v>68041.70000000001</v>
      </c>
      <c r="N426" s="40">
        <f t="shared" si="192"/>
        <v>68041.70000000001</v>
      </c>
      <c r="O426" s="40">
        <f t="shared" si="192"/>
        <v>0</v>
      </c>
    </row>
    <row r="427" spans="1:15" ht="141.75">
      <c r="A427" s="58" t="s">
        <v>925</v>
      </c>
      <c r="B427" s="41" t="s">
        <v>822</v>
      </c>
      <c r="C427" s="41" t="s">
        <v>889</v>
      </c>
      <c r="D427" s="46" t="s">
        <v>547</v>
      </c>
      <c r="E427" s="59" t="s">
        <v>868</v>
      </c>
      <c r="F427" s="41"/>
      <c r="G427" s="40">
        <f aca="true" t="shared" si="193" ref="G427:O427">SUM(G428,G431,G434)</f>
        <v>57593.2</v>
      </c>
      <c r="H427" s="40">
        <f t="shared" si="193"/>
        <v>57593.2</v>
      </c>
      <c r="I427" s="40">
        <f t="shared" si="193"/>
        <v>0</v>
      </c>
      <c r="J427" s="40">
        <f t="shared" si="193"/>
        <v>63213.7</v>
      </c>
      <c r="K427" s="40">
        <f t="shared" si="193"/>
        <v>63213.7</v>
      </c>
      <c r="L427" s="40">
        <f t="shared" si="193"/>
        <v>0</v>
      </c>
      <c r="M427" s="40">
        <f t="shared" si="193"/>
        <v>68041.70000000001</v>
      </c>
      <c r="N427" s="40">
        <f t="shared" si="193"/>
        <v>68041.70000000001</v>
      </c>
      <c r="O427" s="40">
        <f t="shared" si="193"/>
        <v>0</v>
      </c>
    </row>
    <row r="428" spans="1:15" ht="47.25">
      <c r="A428" s="58" t="s">
        <v>260</v>
      </c>
      <c r="B428" s="41" t="s">
        <v>822</v>
      </c>
      <c r="C428" s="41" t="s">
        <v>889</v>
      </c>
      <c r="D428" s="46" t="s">
        <v>547</v>
      </c>
      <c r="E428" s="59" t="s">
        <v>259</v>
      </c>
      <c r="F428" s="41"/>
      <c r="G428" s="40">
        <f>SUM(H428:I428)</f>
        <v>16560.3</v>
      </c>
      <c r="H428" s="40">
        <f>SUM(H429:H430)</f>
        <v>16560.3</v>
      </c>
      <c r="I428" s="40">
        <f>SUM(I429:I430)</f>
        <v>0</v>
      </c>
      <c r="J428" s="40">
        <f>SUM(K428:L428)</f>
        <v>18922.6</v>
      </c>
      <c r="K428" s="40">
        <f>SUM(K429:K430)</f>
        <v>18922.6</v>
      </c>
      <c r="L428" s="40">
        <f>SUM(L429:L430)</f>
        <v>0</v>
      </c>
      <c r="M428" s="40">
        <f>SUM(N428:O428)</f>
        <v>19807.4</v>
      </c>
      <c r="N428" s="40">
        <f>SUM(N429:N430)</f>
        <v>19807.4</v>
      </c>
      <c r="O428" s="40">
        <f>SUM(O429:O430)</f>
        <v>0</v>
      </c>
    </row>
    <row r="429" spans="1:15" ht="157.5">
      <c r="A429" s="21" t="s">
        <v>131</v>
      </c>
      <c r="B429" s="41" t="s">
        <v>822</v>
      </c>
      <c r="C429" s="41" t="s">
        <v>889</v>
      </c>
      <c r="D429" s="46" t="s">
        <v>547</v>
      </c>
      <c r="E429" s="45" t="s">
        <v>653</v>
      </c>
      <c r="F429" s="41" t="s">
        <v>520</v>
      </c>
      <c r="G429" s="40">
        <f>SUM(H429:I429)</f>
        <v>131</v>
      </c>
      <c r="H429" s="40">
        <v>131</v>
      </c>
      <c r="I429" s="40"/>
      <c r="J429" s="40">
        <f>SUM(K429:L429)</f>
        <v>150</v>
      </c>
      <c r="K429" s="40">
        <v>150</v>
      </c>
      <c r="L429" s="40"/>
      <c r="M429" s="40">
        <f>SUM(N429:O429)</f>
        <v>157</v>
      </c>
      <c r="N429" s="40">
        <v>157</v>
      </c>
      <c r="O429" s="40"/>
    </row>
    <row r="430" spans="1:15" ht="157.5">
      <c r="A430" s="21" t="s">
        <v>751</v>
      </c>
      <c r="B430" s="41" t="s">
        <v>822</v>
      </c>
      <c r="C430" s="41" t="s">
        <v>889</v>
      </c>
      <c r="D430" s="46" t="s">
        <v>547</v>
      </c>
      <c r="E430" s="45" t="s">
        <v>653</v>
      </c>
      <c r="F430" s="41" t="s">
        <v>887</v>
      </c>
      <c r="G430" s="40">
        <f>SUM(H430:I430)</f>
        <v>16429.3</v>
      </c>
      <c r="H430" s="47">
        <v>16429.3</v>
      </c>
      <c r="I430" s="47"/>
      <c r="J430" s="40">
        <f>SUM(K430:L430)</f>
        <v>18772.6</v>
      </c>
      <c r="K430" s="47">
        <v>18772.6</v>
      </c>
      <c r="L430" s="47"/>
      <c r="M430" s="40">
        <f>SUM(N430:O430)</f>
        <v>19650.4</v>
      </c>
      <c r="N430" s="47">
        <v>19650.4</v>
      </c>
      <c r="O430" s="47"/>
    </row>
    <row r="431" spans="1:15" ht="63">
      <c r="A431" s="58" t="s">
        <v>512</v>
      </c>
      <c r="B431" s="41" t="s">
        <v>822</v>
      </c>
      <c r="C431" s="41" t="s">
        <v>889</v>
      </c>
      <c r="D431" s="46" t="s">
        <v>547</v>
      </c>
      <c r="E431" s="59" t="s">
        <v>869</v>
      </c>
      <c r="F431" s="41"/>
      <c r="G431" s="40">
        <f aca="true" t="shared" si="194" ref="G431:O431">SUM(G432:G433)</f>
        <v>35038.9</v>
      </c>
      <c r="H431" s="40">
        <f t="shared" si="194"/>
        <v>35038.9</v>
      </c>
      <c r="I431" s="40">
        <f t="shared" si="194"/>
        <v>0</v>
      </c>
      <c r="J431" s="40">
        <f t="shared" si="194"/>
        <v>37511.1</v>
      </c>
      <c r="K431" s="40">
        <f t="shared" si="194"/>
        <v>37511.1</v>
      </c>
      <c r="L431" s="40">
        <f t="shared" si="194"/>
        <v>0</v>
      </c>
      <c r="M431" s="40">
        <f t="shared" si="194"/>
        <v>40984.3</v>
      </c>
      <c r="N431" s="40">
        <f t="shared" si="194"/>
        <v>40984.3</v>
      </c>
      <c r="O431" s="40">
        <f t="shared" si="194"/>
        <v>0</v>
      </c>
    </row>
    <row r="432" spans="1:15" ht="110.25">
      <c r="A432" s="79" t="s">
        <v>667</v>
      </c>
      <c r="B432" s="41" t="s">
        <v>822</v>
      </c>
      <c r="C432" s="41" t="s">
        <v>889</v>
      </c>
      <c r="D432" s="46" t="s">
        <v>547</v>
      </c>
      <c r="E432" s="97" t="s">
        <v>668</v>
      </c>
      <c r="F432" s="41" t="s">
        <v>520</v>
      </c>
      <c r="G432" s="40">
        <f>SUM(H432:I432)</f>
        <v>278</v>
      </c>
      <c r="H432" s="40">
        <v>278</v>
      </c>
      <c r="I432" s="40"/>
      <c r="J432" s="40">
        <f>SUM(K432:L432)</f>
        <v>298</v>
      </c>
      <c r="K432" s="40">
        <v>298</v>
      </c>
      <c r="L432" s="40"/>
      <c r="M432" s="40">
        <f>SUM(N432:O432)</f>
        <v>325</v>
      </c>
      <c r="N432" s="40">
        <v>325</v>
      </c>
      <c r="O432" s="40"/>
    </row>
    <row r="433" spans="1:15" ht="110.25">
      <c r="A433" s="79" t="s">
        <v>669</v>
      </c>
      <c r="B433" s="41" t="s">
        <v>822</v>
      </c>
      <c r="C433" s="41" t="s">
        <v>889</v>
      </c>
      <c r="D433" s="46" t="s">
        <v>547</v>
      </c>
      <c r="E433" s="97" t="s">
        <v>668</v>
      </c>
      <c r="F433" s="41" t="s">
        <v>887</v>
      </c>
      <c r="G433" s="40">
        <f>SUM(H433:I433)</f>
        <v>34760.9</v>
      </c>
      <c r="H433" s="40">
        <v>34760.9</v>
      </c>
      <c r="I433" s="40"/>
      <c r="J433" s="40">
        <f>SUM(K433:L433)</f>
        <v>37213.1</v>
      </c>
      <c r="K433" s="40">
        <v>37213.1</v>
      </c>
      <c r="L433" s="40"/>
      <c r="M433" s="40">
        <f>SUM(N433:O433)</f>
        <v>40659.3</v>
      </c>
      <c r="N433" s="40">
        <v>40659.3</v>
      </c>
      <c r="O433" s="40"/>
    </row>
    <row r="434" spans="1:15" ht="94.5">
      <c r="A434" s="58" t="s">
        <v>699</v>
      </c>
      <c r="B434" s="41" t="s">
        <v>822</v>
      </c>
      <c r="C434" s="41" t="s">
        <v>889</v>
      </c>
      <c r="D434" s="46" t="s">
        <v>547</v>
      </c>
      <c r="E434" s="59" t="s">
        <v>698</v>
      </c>
      <c r="F434" s="41"/>
      <c r="G434" s="40">
        <f aca="true" t="shared" si="195" ref="G434:O434">SUM(G435:G442)</f>
        <v>5994</v>
      </c>
      <c r="H434" s="40">
        <f t="shared" si="195"/>
        <v>5994</v>
      </c>
      <c r="I434" s="40">
        <f t="shared" si="195"/>
        <v>0</v>
      </c>
      <c r="J434" s="40">
        <f t="shared" si="195"/>
        <v>6780</v>
      </c>
      <c r="K434" s="40">
        <f t="shared" si="195"/>
        <v>6780</v>
      </c>
      <c r="L434" s="40">
        <f t="shared" si="195"/>
        <v>0</v>
      </c>
      <c r="M434" s="40">
        <f t="shared" si="195"/>
        <v>7250</v>
      </c>
      <c r="N434" s="40">
        <f t="shared" si="195"/>
        <v>7250</v>
      </c>
      <c r="O434" s="40">
        <f t="shared" si="195"/>
        <v>0</v>
      </c>
    </row>
    <row r="435" spans="1:15" ht="141.75">
      <c r="A435" s="21" t="s">
        <v>752</v>
      </c>
      <c r="B435" s="41" t="s">
        <v>822</v>
      </c>
      <c r="C435" s="41" t="s">
        <v>889</v>
      </c>
      <c r="D435" s="46" t="s">
        <v>547</v>
      </c>
      <c r="E435" s="45" t="s">
        <v>826</v>
      </c>
      <c r="F435" s="41" t="s">
        <v>887</v>
      </c>
      <c r="G435" s="40">
        <f aca="true" t="shared" si="196" ref="G435:G442">SUM(H435:I435)</f>
        <v>0</v>
      </c>
      <c r="H435" s="47"/>
      <c r="I435" s="47"/>
      <c r="J435" s="40">
        <f aca="true" t="shared" si="197" ref="J435:J441">SUM(K435:L435)</f>
        <v>0</v>
      </c>
      <c r="K435" s="47"/>
      <c r="L435" s="47"/>
      <c r="M435" s="40">
        <f aca="true" t="shared" si="198" ref="M435:M441">SUM(N435:O435)</f>
        <v>0</v>
      </c>
      <c r="N435" s="47"/>
      <c r="O435" s="47"/>
    </row>
    <row r="436" spans="1:15" ht="236.25">
      <c r="A436" s="44" t="s">
        <v>392</v>
      </c>
      <c r="B436" s="41" t="s">
        <v>822</v>
      </c>
      <c r="C436" s="41" t="s">
        <v>889</v>
      </c>
      <c r="D436" s="41" t="s">
        <v>547</v>
      </c>
      <c r="E436" s="45" t="s">
        <v>391</v>
      </c>
      <c r="F436" s="41" t="s">
        <v>887</v>
      </c>
      <c r="G436" s="40">
        <f>H436+I436</f>
        <v>277</v>
      </c>
      <c r="H436" s="47">
        <v>277</v>
      </c>
      <c r="I436" s="47"/>
      <c r="J436" s="40">
        <f>K436+L436</f>
        <v>0</v>
      </c>
      <c r="K436" s="47"/>
      <c r="L436" s="47"/>
      <c r="M436" s="40">
        <f>N436+O436</f>
        <v>0</v>
      </c>
      <c r="N436" s="47"/>
      <c r="O436" s="47"/>
    </row>
    <row r="437" spans="1:15" ht="283.5">
      <c r="A437" s="44" t="s">
        <v>652</v>
      </c>
      <c r="B437" s="41" t="s">
        <v>822</v>
      </c>
      <c r="C437" s="41" t="s">
        <v>889</v>
      </c>
      <c r="D437" s="46" t="s">
        <v>547</v>
      </c>
      <c r="E437" s="45" t="s">
        <v>110</v>
      </c>
      <c r="F437" s="41" t="s">
        <v>887</v>
      </c>
      <c r="G437" s="40">
        <f t="shared" si="196"/>
        <v>6</v>
      </c>
      <c r="H437" s="47">
        <v>6</v>
      </c>
      <c r="I437" s="47"/>
      <c r="J437" s="40">
        <f t="shared" si="197"/>
        <v>6</v>
      </c>
      <c r="K437" s="47">
        <v>6</v>
      </c>
      <c r="L437" s="47"/>
      <c r="M437" s="40">
        <f t="shared" si="198"/>
        <v>6</v>
      </c>
      <c r="N437" s="47">
        <v>6</v>
      </c>
      <c r="O437" s="47"/>
    </row>
    <row r="438" spans="1:15" ht="110.25">
      <c r="A438" s="21" t="s">
        <v>538</v>
      </c>
      <c r="B438" s="41" t="s">
        <v>822</v>
      </c>
      <c r="C438" s="41" t="s">
        <v>300</v>
      </c>
      <c r="D438" s="46" t="s">
        <v>547</v>
      </c>
      <c r="E438" s="45" t="s">
        <v>827</v>
      </c>
      <c r="F438" s="41" t="s">
        <v>520</v>
      </c>
      <c r="G438" s="40">
        <f t="shared" si="196"/>
        <v>8</v>
      </c>
      <c r="H438" s="47">
        <v>8</v>
      </c>
      <c r="I438" s="47"/>
      <c r="J438" s="40">
        <f t="shared" si="197"/>
        <v>9</v>
      </c>
      <c r="K438" s="47">
        <v>9</v>
      </c>
      <c r="L438" s="47"/>
      <c r="M438" s="40">
        <f t="shared" si="198"/>
        <v>10</v>
      </c>
      <c r="N438" s="47">
        <v>10</v>
      </c>
      <c r="O438" s="47"/>
    </row>
    <row r="439" spans="1:15" ht="110.25">
      <c r="A439" s="21" t="s">
        <v>753</v>
      </c>
      <c r="B439" s="41" t="s">
        <v>822</v>
      </c>
      <c r="C439" s="41" t="s">
        <v>300</v>
      </c>
      <c r="D439" s="46" t="s">
        <v>547</v>
      </c>
      <c r="E439" s="45" t="s">
        <v>827</v>
      </c>
      <c r="F439" s="41" t="s">
        <v>887</v>
      </c>
      <c r="G439" s="40">
        <f t="shared" si="196"/>
        <v>1019</v>
      </c>
      <c r="H439" s="47">
        <v>1019</v>
      </c>
      <c r="I439" s="47"/>
      <c r="J439" s="40">
        <f t="shared" si="197"/>
        <v>1059</v>
      </c>
      <c r="K439" s="47">
        <v>1059</v>
      </c>
      <c r="L439" s="47"/>
      <c r="M439" s="40">
        <f t="shared" si="198"/>
        <v>1100</v>
      </c>
      <c r="N439" s="47">
        <v>1100</v>
      </c>
      <c r="O439" s="47"/>
    </row>
    <row r="440" spans="1:15" ht="141.75">
      <c r="A440" s="21" t="s">
        <v>539</v>
      </c>
      <c r="B440" s="41" t="s">
        <v>822</v>
      </c>
      <c r="C440" s="41" t="s">
        <v>889</v>
      </c>
      <c r="D440" s="46" t="s">
        <v>547</v>
      </c>
      <c r="E440" s="41" t="s">
        <v>828</v>
      </c>
      <c r="F440" s="41" t="s">
        <v>520</v>
      </c>
      <c r="G440" s="40">
        <f t="shared" si="196"/>
        <v>20</v>
      </c>
      <c r="H440" s="47">
        <v>20</v>
      </c>
      <c r="I440" s="47"/>
      <c r="J440" s="40">
        <f t="shared" si="197"/>
        <v>20</v>
      </c>
      <c r="K440" s="47">
        <v>20</v>
      </c>
      <c r="L440" s="47"/>
      <c r="M440" s="40">
        <f t="shared" si="198"/>
        <v>20</v>
      </c>
      <c r="N440" s="47">
        <v>20</v>
      </c>
      <c r="O440" s="47"/>
    </row>
    <row r="441" spans="1:15" ht="126">
      <c r="A441" s="21" t="s">
        <v>697</v>
      </c>
      <c r="B441" s="41" t="s">
        <v>822</v>
      </c>
      <c r="C441" s="41" t="s">
        <v>889</v>
      </c>
      <c r="D441" s="46" t="s">
        <v>547</v>
      </c>
      <c r="E441" s="41" t="s">
        <v>828</v>
      </c>
      <c r="F441" s="41" t="s">
        <v>887</v>
      </c>
      <c r="G441" s="40">
        <f t="shared" si="196"/>
        <v>2579</v>
      </c>
      <c r="H441" s="47">
        <v>2579</v>
      </c>
      <c r="I441" s="47"/>
      <c r="J441" s="40">
        <f t="shared" si="197"/>
        <v>2998</v>
      </c>
      <c r="K441" s="47">
        <v>2998</v>
      </c>
      <c r="L441" s="47"/>
      <c r="M441" s="40">
        <f t="shared" si="198"/>
        <v>3318</v>
      </c>
      <c r="N441" s="47">
        <v>3318</v>
      </c>
      <c r="O441" s="47"/>
    </row>
    <row r="442" spans="1:15" ht="157.5">
      <c r="A442" s="21" t="s">
        <v>591</v>
      </c>
      <c r="B442" s="41" t="s">
        <v>822</v>
      </c>
      <c r="C442" s="41" t="s">
        <v>889</v>
      </c>
      <c r="D442" s="46" t="s">
        <v>547</v>
      </c>
      <c r="E442" s="41" t="s">
        <v>829</v>
      </c>
      <c r="F442" s="41" t="s">
        <v>887</v>
      </c>
      <c r="G442" s="40">
        <f t="shared" si="196"/>
        <v>2085</v>
      </c>
      <c r="H442" s="47">
        <v>2085</v>
      </c>
      <c r="I442" s="47"/>
      <c r="J442" s="40">
        <f>SUM(K442:L442)</f>
        <v>2688</v>
      </c>
      <c r="K442" s="47">
        <v>2688</v>
      </c>
      <c r="L442" s="47"/>
      <c r="M442" s="40">
        <f>SUM(N442:O442)</f>
        <v>2796</v>
      </c>
      <c r="N442" s="47">
        <v>2796</v>
      </c>
      <c r="O442" s="47"/>
    </row>
    <row r="443" spans="1:15" ht="47.25">
      <c r="A443" s="165" t="s">
        <v>301</v>
      </c>
      <c r="B443" s="185">
        <v>873</v>
      </c>
      <c r="C443" s="55">
        <v>10</v>
      </c>
      <c r="D443" s="82" t="s">
        <v>221</v>
      </c>
      <c r="E443" s="41"/>
      <c r="F443" s="41"/>
      <c r="G443" s="56">
        <f aca="true" t="shared" si="199" ref="G443:O443">G444</f>
        <v>11136.9</v>
      </c>
      <c r="H443" s="56">
        <f t="shared" si="199"/>
        <v>10188.9</v>
      </c>
      <c r="I443" s="56">
        <f t="shared" si="199"/>
        <v>948</v>
      </c>
      <c r="J443" s="56">
        <f t="shared" si="199"/>
        <v>10587.9</v>
      </c>
      <c r="K443" s="56">
        <f t="shared" si="199"/>
        <v>10587.9</v>
      </c>
      <c r="L443" s="56">
        <f t="shared" si="199"/>
        <v>0</v>
      </c>
      <c r="M443" s="56">
        <f t="shared" si="199"/>
        <v>11002.9</v>
      </c>
      <c r="N443" s="56">
        <f t="shared" si="199"/>
        <v>11002.9</v>
      </c>
      <c r="O443" s="56">
        <f t="shared" si="199"/>
        <v>0</v>
      </c>
    </row>
    <row r="444" spans="1:15" ht="78.75">
      <c r="A444" s="58" t="s">
        <v>183</v>
      </c>
      <c r="B444" s="41" t="s">
        <v>822</v>
      </c>
      <c r="C444" s="41">
        <v>10</v>
      </c>
      <c r="D444" s="46" t="s">
        <v>221</v>
      </c>
      <c r="E444" s="39" t="s">
        <v>759</v>
      </c>
      <c r="F444" s="41"/>
      <c r="G444" s="40">
        <f>SUM(G445,G448)</f>
        <v>11136.9</v>
      </c>
      <c r="H444" s="40">
        <f aca="true" t="shared" si="200" ref="H444:O444">SUM(H445,H448)</f>
        <v>10188.9</v>
      </c>
      <c r="I444" s="40">
        <f t="shared" si="200"/>
        <v>948</v>
      </c>
      <c r="J444" s="40">
        <f t="shared" si="200"/>
        <v>10587.9</v>
      </c>
      <c r="K444" s="40">
        <f t="shared" si="200"/>
        <v>10587.9</v>
      </c>
      <c r="L444" s="40">
        <f>SUM(L445,L448)</f>
        <v>0</v>
      </c>
      <c r="M444" s="40">
        <f t="shared" si="200"/>
        <v>11002.9</v>
      </c>
      <c r="N444" s="40">
        <f t="shared" si="200"/>
        <v>11002.9</v>
      </c>
      <c r="O444" s="40">
        <f t="shared" si="200"/>
        <v>0</v>
      </c>
    </row>
    <row r="445" spans="1:15" ht="220.5">
      <c r="A445" s="58" t="s">
        <v>230</v>
      </c>
      <c r="B445" s="41" t="s">
        <v>822</v>
      </c>
      <c r="C445" s="41">
        <v>10</v>
      </c>
      <c r="D445" s="46" t="s">
        <v>221</v>
      </c>
      <c r="E445" s="39" t="s">
        <v>572</v>
      </c>
      <c r="F445" s="41"/>
      <c r="G445" s="40">
        <f aca="true" t="shared" si="201" ref="G445:O446">G446</f>
        <v>948</v>
      </c>
      <c r="H445" s="40">
        <f t="shared" si="201"/>
        <v>0</v>
      </c>
      <c r="I445" s="40">
        <f t="shared" si="201"/>
        <v>948</v>
      </c>
      <c r="J445" s="40">
        <f t="shared" si="201"/>
        <v>0</v>
      </c>
      <c r="K445" s="40">
        <f t="shared" si="201"/>
        <v>0</v>
      </c>
      <c r="L445" s="40">
        <f t="shared" si="201"/>
        <v>0</v>
      </c>
      <c r="M445" s="40">
        <f t="shared" si="201"/>
        <v>0</v>
      </c>
      <c r="N445" s="40">
        <f t="shared" si="201"/>
        <v>0</v>
      </c>
      <c r="O445" s="40">
        <f t="shared" si="201"/>
        <v>0</v>
      </c>
    </row>
    <row r="446" spans="1:15" ht="78.75">
      <c r="A446" s="58" t="s">
        <v>574</v>
      </c>
      <c r="B446" s="41" t="s">
        <v>822</v>
      </c>
      <c r="C446" s="41">
        <v>10</v>
      </c>
      <c r="D446" s="46" t="s">
        <v>221</v>
      </c>
      <c r="E446" s="39" t="s">
        <v>573</v>
      </c>
      <c r="F446" s="41"/>
      <c r="G446" s="40">
        <f t="shared" si="201"/>
        <v>948</v>
      </c>
      <c r="H446" s="40">
        <f t="shared" si="201"/>
        <v>0</v>
      </c>
      <c r="I446" s="40">
        <f t="shared" si="201"/>
        <v>948</v>
      </c>
      <c r="J446" s="40">
        <f t="shared" si="201"/>
        <v>0</v>
      </c>
      <c r="K446" s="40">
        <f t="shared" si="201"/>
        <v>0</v>
      </c>
      <c r="L446" s="40">
        <f t="shared" si="201"/>
        <v>0</v>
      </c>
      <c r="M446" s="40">
        <f t="shared" si="201"/>
        <v>0</v>
      </c>
      <c r="N446" s="40">
        <f t="shared" si="201"/>
        <v>0</v>
      </c>
      <c r="O446" s="40">
        <f t="shared" si="201"/>
        <v>0</v>
      </c>
    </row>
    <row r="447" spans="1:15" ht="157.5">
      <c r="A447" s="21" t="s">
        <v>695</v>
      </c>
      <c r="B447" s="41" t="s">
        <v>822</v>
      </c>
      <c r="C447" s="41" t="s">
        <v>889</v>
      </c>
      <c r="D447" s="46" t="s">
        <v>221</v>
      </c>
      <c r="E447" s="41" t="s">
        <v>830</v>
      </c>
      <c r="F447" s="41" t="s">
        <v>883</v>
      </c>
      <c r="G447" s="40">
        <f>SUM(H447:I447)</f>
        <v>948</v>
      </c>
      <c r="H447" s="47"/>
      <c r="I447" s="47">
        <v>948</v>
      </c>
      <c r="J447" s="40">
        <f>SUM(K447:L447)</f>
        <v>0</v>
      </c>
      <c r="K447" s="47"/>
      <c r="L447" s="47"/>
      <c r="M447" s="40">
        <f>SUM(N447:O447)</f>
        <v>0</v>
      </c>
      <c r="N447" s="47"/>
      <c r="O447" s="47"/>
    </row>
    <row r="448" spans="1:15" ht="141.75">
      <c r="A448" s="58" t="s">
        <v>231</v>
      </c>
      <c r="B448" s="41" t="s">
        <v>822</v>
      </c>
      <c r="C448" s="41">
        <v>10</v>
      </c>
      <c r="D448" s="46" t="s">
        <v>221</v>
      </c>
      <c r="E448" s="39" t="s">
        <v>535</v>
      </c>
      <c r="F448" s="41"/>
      <c r="G448" s="40">
        <f aca="true" t="shared" si="202" ref="G448:O448">SUM(G449,G452,G455,G458,G461)</f>
        <v>10188.9</v>
      </c>
      <c r="H448" s="40">
        <f t="shared" si="202"/>
        <v>10188.9</v>
      </c>
      <c r="I448" s="40">
        <f t="shared" si="202"/>
        <v>0</v>
      </c>
      <c r="J448" s="40">
        <f t="shared" si="202"/>
        <v>10587.9</v>
      </c>
      <c r="K448" s="40">
        <f t="shared" si="202"/>
        <v>10587.9</v>
      </c>
      <c r="L448" s="40">
        <f t="shared" si="202"/>
        <v>0</v>
      </c>
      <c r="M448" s="40">
        <f t="shared" si="202"/>
        <v>11002.9</v>
      </c>
      <c r="N448" s="40">
        <f t="shared" si="202"/>
        <v>11002.9</v>
      </c>
      <c r="O448" s="40">
        <f t="shared" si="202"/>
        <v>0</v>
      </c>
    </row>
    <row r="449" spans="1:15" ht="47.25">
      <c r="A449" s="58" t="s">
        <v>867</v>
      </c>
      <c r="B449" s="41" t="s">
        <v>822</v>
      </c>
      <c r="C449" s="41">
        <v>10</v>
      </c>
      <c r="D449" s="46" t="s">
        <v>221</v>
      </c>
      <c r="E449" s="59" t="s">
        <v>696</v>
      </c>
      <c r="F449" s="41"/>
      <c r="G449" s="40">
        <f aca="true" t="shared" si="203" ref="G449:O449">SUM(G450:G451)</f>
        <v>7761</v>
      </c>
      <c r="H449" s="40">
        <f t="shared" si="203"/>
        <v>7761</v>
      </c>
      <c r="I449" s="40">
        <f t="shared" si="203"/>
        <v>0</v>
      </c>
      <c r="J449" s="40">
        <f t="shared" si="203"/>
        <v>8070</v>
      </c>
      <c r="K449" s="40">
        <f t="shared" si="203"/>
        <v>8070</v>
      </c>
      <c r="L449" s="40">
        <f t="shared" si="203"/>
        <v>0</v>
      </c>
      <c r="M449" s="40">
        <f t="shared" si="203"/>
        <v>8391</v>
      </c>
      <c r="N449" s="40">
        <f t="shared" si="203"/>
        <v>8391</v>
      </c>
      <c r="O449" s="40">
        <f t="shared" si="203"/>
        <v>0</v>
      </c>
    </row>
    <row r="450" spans="1:15" ht="220.5">
      <c r="A450" s="44" t="s">
        <v>14</v>
      </c>
      <c r="B450" s="41" t="s">
        <v>822</v>
      </c>
      <c r="C450" s="41">
        <v>10</v>
      </c>
      <c r="D450" s="46" t="s">
        <v>221</v>
      </c>
      <c r="E450" s="45" t="s">
        <v>833</v>
      </c>
      <c r="F450" s="41" t="s">
        <v>518</v>
      </c>
      <c r="G450" s="40">
        <f>SUM(H450:I450)</f>
        <v>7714</v>
      </c>
      <c r="H450" s="47">
        <v>7714</v>
      </c>
      <c r="I450" s="47"/>
      <c r="J450" s="40">
        <f>SUM(K450:L450)</f>
        <v>8023</v>
      </c>
      <c r="K450" s="47">
        <v>8023</v>
      </c>
      <c r="L450" s="47"/>
      <c r="M450" s="40">
        <f>SUM(N450:O450)</f>
        <v>8344</v>
      </c>
      <c r="N450" s="47">
        <v>8344</v>
      </c>
      <c r="O450" s="47"/>
    </row>
    <row r="451" spans="1:15" ht="110.25">
      <c r="A451" s="21" t="s">
        <v>797</v>
      </c>
      <c r="B451" s="41" t="s">
        <v>822</v>
      </c>
      <c r="C451" s="41">
        <v>10</v>
      </c>
      <c r="D451" s="46" t="s">
        <v>221</v>
      </c>
      <c r="E451" s="45" t="s">
        <v>833</v>
      </c>
      <c r="F451" s="41" t="s">
        <v>520</v>
      </c>
      <c r="G451" s="40">
        <f>SUM(H451:I451)</f>
        <v>47</v>
      </c>
      <c r="H451" s="47">
        <v>47</v>
      </c>
      <c r="I451" s="47"/>
      <c r="J451" s="40">
        <f>SUM(K451:L451)</f>
        <v>47</v>
      </c>
      <c r="K451" s="47">
        <v>47</v>
      </c>
      <c r="L451" s="47"/>
      <c r="M451" s="40">
        <f>SUM(N451:O451)</f>
        <v>47</v>
      </c>
      <c r="N451" s="47">
        <v>47</v>
      </c>
      <c r="O451" s="47"/>
    </row>
    <row r="452" spans="1:15" ht="141.75">
      <c r="A452" s="43" t="s">
        <v>571</v>
      </c>
      <c r="B452" s="41" t="s">
        <v>822</v>
      </c>
      <c r="C452" s="41">
        <v>10</v>
      </c>
      <c r="D452" s="46" t="s">
        <v>221</v>
      </c>
      <c r="E452" s="39" t="s">
        <v>536</v>
      </c>
      <c r="F452" s="41"/>
      <c r="G452" s="40">
        <f>SUM(G453,G454)</f>
        <v>431</v>
      </c>
      <c r="H452" s="40">
        <f aca="true" t="shared" si="204" ref="H452:O452">SUM(H453,H454)</f>
        <v>431</v>
      </c>
      <c r="I452" s="40">
        <f t="shared" si="204"/>
        <v>0</v>
      </c>
      <c r="J452" s="40">
        <f t="shared" si="204"/>
        <v>448</v>
      </c>
      <c r="K452" s="40">
        <f t="shared" si="204"/>
        <v>448</v>
      </c>
      <c r="L452" s="40">
        <f t="shared" si="204"/>
        <v>0</v>
      </c>
      <c r="M452" s="40">
        <f t="shared" si="204"/>
        <v>466</v>
      </c>
      <c r="N452" s="40">
        <f t="shared" si="204"/>
        <v>466</v>
      </c>
      <c r="O452" s="40">
        <f t="shared" si="204"/>
        <v>0</v>
      </c>
    </row>
    <row r="453" spans="1:15" ht="299.25">
      <c r="A453" s="44" t="s">
        <v>798</v>
      </c>
      <c r="B453" s="41" t="s">
        <v>822</v>
      </c>
      <c r="C453" s="41">
        <v>10</v>
      </c>
      <c r="D453" s="46" t="s">
        <v>221</v>
      </c>
      <c r="E453" s="45" t="s">
        <v>834</v>
      </c>
      <c r="F453" s="41" t="s">
        <v>518</v>
      </c>
      <c r="G453" s="40">
        <f>SUM(H453:I453)</f>
        <v>427</v>
      </c>
      <c r="H453" s="47">
        <v>427</v>
      </c>
      <c r="I453" s="47"/>
      <c r="J453" s="40">
        <f>SUM(K453:L453)</f>
        <v>444</v>
      </c>
      <c r="K453" s="47">
        <v>444</v>
      </c>
      <c r="L453" s="47"/>
      <c r="M453" s="40">
        <f>SUM(N453:O453)</f>
        <v>462</v>
      </c>
      <c r="N453" s="47">
        <v>462</v>
      </c>
      <c r="O453" s="47"/>
    </row>
    <row r="454" spans="1:15" ht="173.25">
      <c r="A454" s="21" t="s">
        <v>335</v>
      </c>
      <c r="B454" s="41" t="s">
        <v>822</v>
      </c>
      <c r="C454" s="41">
        <v>10</v>
      </c>
      <c r="D454" s="46" t="s">
        <v>221</v>
      </c>
      <c r="E454" s="45" t="s">
        <v>834</v>
      </c>
      <c r="F454" s="41" t="s">
        <v>520</v>
      </c>
      <c r="G454" s="40">
        <f>SUM(H454:I454)</f>
        <v>4</v>
      </c>
      <c r="H454" s="47">
        <v>4</v>
      </c>
      <c r="I454" s="47"/>
      <c r="J454" s="40">
        <f>SUM(K454:L454)</f>
        <v>4</v>
      </c>
      <c r="K454" s="47">
        <v>4</v>
      </c>
      <c r="L454" s="47"/>
      <c r="M454" s="40">
        <f>SUM(N454:O454)</f>
        <v>4</v>
      </c>
      <c r="N454" s="47">
        <v>4</v>
      </c>
      <c r="O454" s="47"/>
    </row>
    <row r="455" spans="1:15" ht="94.5">
      <c r="A455" s="43" t="s">
        <v>503</v>
      </c>
      <c r="B455" s="41" t="s">
        <v>822</v>
      </c>
      <c r="C455" s="41">
        <v>10</v>
      </c>
      <c r="D455" s="46" t="s">
        <v>221</v>
      </c>
      <c r="E455" s="59" t="s">
        <v>336</v>
      </c>
      <c r="F455" s="41"/>
      <c r="G455" s="40">
        <f>SUM(H455:I455)</f>
        <v>610</v>
      </c>
      <c r="H455" s="40">
        <f>SUM(H456:H457)</f>
        <v>610</v>
      </c>
      <c r="I455" s="40">
        <f>SUM(I456:I457)</f>
        <v>0</v>
      </c>
      <c r="J455" s="40">
        <f>SUM(K455:L455)</f>
        <v>632</v>
      </c>
      <c r="K455" s="40">
        <f>SUM(K456:K457)</f>
        <v>632</v>
      </c>
      <c r="L455" s="40">
        <f>SUM(L456:L457)</f>
        <v>0</v>
      </c>
      <c r="M455" s="40">
        <f>SUM(N455:O455)</f>
        <v>655</v>
      </c>
      <c r="N455" s="40">
        <f>SUM(N456:N457)</f>
        <v>655</v>
      </c>
      <c r="O455" s="40">
        <f>SUM(O456:O457)</f>
        <v>0</v>
      </c>
    </row>
    <row r="456" spans="1:15" ht="252">
      <c r="A456" s="44" t="s">
        <v>504</v>
      </c>
      <c r="B456" s="41" t="s">
        <v>822</v>
      </c>
      <c r="C456" s="41">
        <v>10</v>
      </c>
      <c r="D456" s="46" t="s">
        <v>221</v>
      </c>
      <c r="E456" s="45" t="s">
        <v>835</v>
      </c>
      <c r="F456" s="41" t="s">
        <v>518</v>
      </c>
      <c r="G456" s="40">
        <f>SUM(H456:I456)</f>
        <v>551</v>
      </c>
      <c r="H456" s="47">
        <v>551</v>
      </c>
      <c r="I456" s="47"/>
      <c r="J456" s="40">
        <f>SUM(K456:L456)</f>
        <v>573</v>
      </c>
      <c r="K456" s="47">
        <v>573</v>
      </c>
      <c r="L456" s="47"/>
      <c r="M456" s="40">
        <f>SUM(N456:O456)</f>
        <v>596</v>
      </c>
      <c r="N456" s="47">
        <v>596</v>
      </c>
      <c r="O456" s="47"/>
    </row>
    <row r="457" spans="1:15" ht="126">
      <c r="A457" s="21" t="s">
        <v>505</v>
      </c>
      <c r="B457" s="41" t="s">
        <v>822</v>
      </c>
      <c r="C457" s="41">
        <v>10</v>
      </c>
      <c r="D457" s="46" t="s">
        <v>221</v>
      </c>
      <c r="E457" s="45" t="s">
        <v>835</v>
      </c>
      <c r="F457" s="41" t="s">
        <v>520</v>
      </c>
      <c r="G457" s="40">
        <f>SUM(H457:I457)</f>
        <v>59</v>
      </c>
      <c r="H457" s="47">
        <v>59</v>
      </c>
      <c r="I457" s="47"/>
      <c r="J457" s="40">
        <f>SUM(K457:L457)</f>
        <v>59</v>
      </c>
      <c r="K457" s="47">
        <v>59</v>
      </c>
      <c r="L457" s="47"/>
      <c r="M457" s="40">
        <f>SUM(N457:O457)</f>
        <v>59</v>
      </c>
      <c r="N457" s="47">
        <v>59</v>
      </c>
      <c r="O457" s="47"/>
    </row>
    <row r="458" spans="1:15" ht="110.25">
      <c r="A458" s="43" t="s">
        <v>149</v>
      </c>
      <c r="B458" s="41" t="s">
        <v>822</v>
      </c>
      <c r="C458" s="41">
        <v>10</v>
      </c>
      <c r="D458" s="46" t="s">
        <v>221</v>
      </c>
      <c r="E458" s="59" t="s">
        <v>506</v>
      </c>
      <c r="F458" s="41"/>
      <c r="G458" s="40">
        <f aca="true" t="shared" si="205" ref="G458:O458">SUM(G459:G460)</f>
        <v>1386</v>
      </c>
      <c r="H458" s="40">
        <f t="shared" si="205"/>
        <v>1386</v>
      </c>
      <c r="I458" s="40">
        <f t="shared" si="205"/>
        <v>0</v>
      </c>
      <c r="J458" s="40">
        <f t="shared" si="205"/>
        <v>1437</v>
      </c>
      <c r="K458" s="40">
        <f t="shared" si="205"/>
        <v>1437</v>
      </c>
      <c r="L458" s="40">
        <f t="shared" si="205"/>
        <v>0</v>
      </c>
      <c r="M458" s="40">
        <f t="shared" si="205"/>
        <v>1490</v>
      </c>
      <c r="N458" s="40">
        <f t="shared" si="205"/>
        <v>1490</v>
      </c>
      <c r="O458" s="40">
        <f t="shared" si="205"/>
        <v>0</v>
      </c>
    </row>
    <row r="459" spans="1:15" ht="267.75">
      <c r="A459" s="44" t="s">
        <v>147</v>
      </c>
      <c r="B459" s="41" t="s">
        <v>822</v>
      </c>
      <c r="C459" s="41">
        <v>10</v>
      </c>
      <c r="D459" s="46" t="s">
        <v>221</v>
      </c>
      <c r="E459" s="45" t="s">
        <v>836</v>
      </c>
      <c r="F459" s="41" t="s">
        <v>518</v>
      </c>
      <c r="G459" s="40">
        <f>SUM(H459:I459)</f>
        <v>1286</v>
      </c>
      <c r="H459" s="47">
        <v>1286</v>
      </c>
      <c r="I459" s="47"/>
      <c r="J459" s="40">
        <f>SUM(K459:L459)</f>
        <v>1337</v>
      </c>
      <c r="K459" s="47">
        <v>1337</v>
      </c>
      <c r="L459" s="47"/>
      <c r="M459" s="40">
        <f>SUM(N459:O459)</f>
        <v>1390</v>
      </c>
      <c r="N459" s="47">
        <v>1390</v>
      </c>
      <c r="O459" s="47"/>
    </row>
    <row r="460" spans="1:15" ht="157.5">
      <c r="A460" s="21" t="s">
        <v>148</v>
      </c>
      <c r="B460" s="41" t="s">
        <v>822</v>
      </c>
      <c r="C460" s="41">
        <v>10</v>
      </c>
      <c r="D460" s="46" t="s">
        <v>221</v>
      </c>
      <c r="E460" s="45" t="s">
        <v>836</v>
      </c>
      <c r="F460" s="41" t="s">
        <v>520</v>
      </c>
      <c r="G460" s="40">
        <f>SUM(H460:I460)</f>
        <v>100</v>
      </c>
      <c r="H460" s="47">
        <v>100</v>
      </c>
      <c r="I460" s="47"/>
      <c r="J460" s="40">
        <f>SUM(K460:L460)</f>
        <v>100</v>
      </c>
      <c r="K460" s="47">
        <v>100</v>
      </c>
      <c r="L460" s="47"/>
      <c r="M460" s="40">
        <f>SUM(N460:O460)</f>
        <v>100</v>
      </c>
      <c r="N460" s="47">
        <v>100</v>
      </c>
      <c r="O460" s="47"/>
    </row>
    <row r="461" spans="1:15" ht="78.75">
      <c r="A461" s="43" t="s">
        <v>151</v>
      </c>
      <c r="B461" s="41" t="s">
        <v>822</v>
      </c>
      <c r="C461" s="41">
        <v>10</v>
      </c>
      <c r="D461" s="46" t="s">
        <v>221</v>
      </c>
      <c r="E461" s="59" t="s">
        <v>150</v>
      </c>
      <c r="F461" s="41"/>
      <c r="G461" s="40">
        <f aca="true" t="shared" si="206" ref="G461:O461">G462</f>
        <v>0.9</v>
      </c>
      <c r="H461" s="40">
        <f t="shared" si="206"/>
        <v>0.9</v>
      </c>
      <c r="I461" s="40">
        <f t="shared" si="206"/>
        <v>0</v>
      </c>
      <c r="J461" s="40">
        <f t="shared" si="206"/>
        <v>0.9</v>
      </c>
      <c r="K461" s="40">
        <f t="shared" si="206"/>
        <v>0.9</v>
      </c>
      <c r="L461" s="40">
        <f t="shared" si="206"/>
        <v>0</v>
      </c>
      <c r="M461" s="40">
        <f t="shared" si="206"/>
        <v>0.9</v>
      </c>
      <c r="N461" s="40">
        <f t="shared" si="206"/>
        <v>0.9</v>
      </c>
      <c r="O461" s="40">
        <f t="shared" si="206"/>
        <v>0</v>
      </c>
    </row>
    <row r="462" spans="1:15" ht="110.25">
      <c r="A462" s="21" t="s">
        <v>692</v>
      </c>
      <c r="B462" s="41" t="s">
        <v>822</v>
      </c>
      <c r="C462" s="41">
        <v>10</v>
      </c>
      <c r="D462" s="46" t="s">
        <v>221</v>
      </c>
      <c r="E462" s="45" t="s">
        <v>837</v>
      </c>
      <c r="F462" s="41" t="s">
        <v>520</v>
      </c>
      <c r="G462" s="40">
        <f>SUM(H462:I462)</f>
        <v>0.9</v>
      </c>
      <c r="H462" s="47">
        <v>0.9</v>
      </c>
      <c r="I462" s="47"/>
      <c r="J462" s="40">
        <f>SUM(K462:L462)</f>
        <v>0.9</v>
      </c>
      <c r="K462" s="47">
        <v>0.9</v>
      </c>
      <c r="L462" s="47"/>
      <c r="M462" s="40">
        <f>SUM(N462:O462)</f>
        <v>0.9</v>
      </c>
      <c r="N462" s="47">
        <v>0.9</v>
      </c>
      <c r="O462" s="47"/>
    </row>
    <row r="463" spans="1:15" ht="31.5">
      <c r="A463" s="36" t="s">
        <v>302</v>
      </c>
      <c r="B463" s="184">
        <v>890</v>
      </c>
      <c r="C463" s="41"/>
      <c r="D463" s="41"/>
      <c r="E463" s="41"/>
      <c r="F463" s="41"/>
      <c r="G463" s="56">
        <f>SUM(G465,G471,G474)</f>
        <v>4873</v>
      </c>
      <c r="H463" s="56">
        <f aca="true" t="shared" si="207" ref="H463:O463">SUM(H465,H471,H474)</f>
        <v>0</v>
      </c>
      <c r="I463" s="56">
        <f t="shared" si="207"/>
        <v>4873</v>
      </c>
      <c r="J463" s="56">
        <f t="shared" si="207"/>
        <v>5034</v>
      </c>
      <c r="K463" s="56">
        <f t="shared" si="207"/>
        <v>0</v>
      </c>
      <c r="L463" s="56">
        <f t="shared" si="207"/>
        <v>5034</v>
      </c>
      <c r="M463" s="56">
        <f t="shared" si="207"/>
        <v>5233</v>
      </c>
      <c r="N463" s="56">
        <f t="shared" si="207"/>
        <v>0</v>
      </c>
      <c r="O463" s="56">
        <f t="shared" si="207"/>
        <v>5233</v>
      </c>
    </row>
    <row r="464" spans="1:15" ht="31.5">
      <c r="A464" s="165" t="s">
        <v>515</v>
      </c>
      <c r="B464" s="184">
        <v>890</v>
      </c>
      <c r="C464" s="82" t="s">
        <v>546</v>
      </c>
      <c r="D464" s="41"/>
      <c r="E464" s="41"/>
      <c r="F464" s="41"/>
      <c r="G464" s="56">
        <f>SUM(G465,G471,G474)</f>
        <v>4873</v>
      </c>
      <c r="H464" s="56">
        <f aca="true" t="shared" si="208" ref="H464:O464">SUM(H465,H471,H474)</f>
        <v>0</v>
      </c>
      <c r="I464" s="56">
        <f t="shared" si="208"/>
        <v>4873</v>
      </c>
      <c r="J464" s="56">
        <f t="shared" si="208"/>
        <v>5034</v>
      </c>
      <c r="K464" s="56">
        <f t="shared" si="208"/>
        <v>0</v>
      </c>
      <c r="L464" s="56">
        <f t="shared" si="208"/>
        <v>5034</v>
      </c>
      <c r="M464" s="56">
        <f t="shared" si="208"/>
        <v>5233</v>
      </c>
      <c r="N464" s="56">
        <f t="shared" si="208"/>
        <v>0</v>
      </c>
      <c r="O464" s="56">
        <f t="shared" si="208"/>
        <v>5233</v>
      </c>
    </row>
    <row r="465" spans="1:15" ht="126">
      <c r="A465" s="165" t="s">
        <v>303</v>
      </c>
      <c r="B465" s="68" t="s">
        <v>304</v>
      </c>
      <c r="C465" s="82" t="s">
        <v>546</v>
      </c>
      <c r="D465" s="82" t="s">
        <v>218</v>
      </c>
      <c r="E465" s="41"/>
      <c r="F465" s="41"/>
      <c r="G465" s="56">
        <f aca="true" t="shared" si="209" ref="G465:O466">G466</f>
        <v>1387</v>
      </c>
      <c r="H465" s="56">
        <f t="shared" si="209"/>
        <v>0</v>
      </c>
      <c r="I465" s="56">
        <f t="shared" si="209"/>
        <v>1387</v>
      </c>
      <c r="J465" s="56">
        <f t="shared" si="209"/>
        <v>1462</v>
      </c>
      <c r="K465" s="56">
        <f t="shared" si="209"/>
        <v>0</v>
      </c>
      <c r="L465" s="56">
        <f t="shared" si="209"/>
        <v>1462</v>
      </c>
      <c r="M465" s="56">
        <f t="shared" si="209"/>
        <v>1521</v>
      </c>
      <c r="N465" s="56">
        <f t="shared" si="209"/>
        <v>0</v>
      </c>
      <c r="O465" s="56">
        <f t="shared" si="209"/>
        <v>1521</v>
      </c>
    </row>
    <row r="466" spans="1:15" ht="47.25">
      <c r="A466" s="93" t="s">
        <v>763</v>
      </c>
      <c r="B466" s="181" t="s">
        <v>304</v>
      </c>
      <c r="C466" s="46" t="s">
        <v>546</v>
      </c>
      <c r="D466" s="46" t="s">
        <v>218</v>
      </c>
      <c r="E466" s="39" t="s">
        <v>157</v>
      </c>
      <c r="F466" s="41"/>
      <c r="G466" s="40">
        <f t="shared" si="209"/>
        <v>1387</v>
      </c>
      <c r="H466" s="40">
        <f t="shared" si="209"/>
        <v>0</v>
      </c>
      <c r="I466" s="40">
        <f t="shared" si="209"/>
        <v>1387</v>
      </c>
      <c r="J466" s="40">
        <f t="shared" si="209"/>
        <v>1462</v>
      </c>
      <c r="K466" s="40">
        <f t="shared" si="209"/>
        <v>0</v>
      </c>
      <c r="L466" s="40">
        <f t="shared" si="209"/>
        <v>1462</v>
      </c>
      <c r="M466" s="40">
        <f t="shared" si="209"/>
        <v>1521</v>
      </c>
      <c r="N466" s="40">
        <f t="shared" si="209"/>
        <v>0</v>
      </c>
      <c r="O466" s="40">
        <f t="shared" si="209"/>
        <v>1521</v>
      </c>
    </row>
    <row r="467" spans="1:15" ht="31.5">
      <c r="A467" s="93" t="s">
        <v>160</v>
      </c>
      <c r="B467" s="181" t="s">
        <v>304</v>
      </c>
      <c r="C467" s="46" t="s">
        <v>546</v>
      </c>
      <c r="D467" s="46" t="s">
        <v>218</v>
      </c>
      <c r="E467" s="39" t="s">
        <v>158</v>
      </c>
      <c r="F467" s="55"/>
      <c r="G467" s="40">
        <f aca="true" t="shared" si="210" ref="G467:O467">SUM(G468:G470)</f>
        <v>1387</v>
      </c>
      <c r="H467" s="40">
        <f t="shared" si="210"/>
        <v>0</v>
      </c>
      <c r="I467" s="40">
        <f t="shared" si="210"/>
        <v>1387</v>
      </c>
      <c r="J467" s="40">
        <f t="shared" si="210"/>
        <v>1462</v>
      </c>
      <c r="K467" s="40">
        <f t="shared" si="210"/>
        <v>0</v>
      </c>
      <c r="L467" s="40">
        <f t="shared" si="210"/>
        <v>1462</v>
      </c>
      <c r="M467" s="40">
        <f t="shared" si="210"/>
        <v>1521</v>
      </c>
      <c r="N467" s="40">
        <f t="shared" si="210"/>
        <v>0</v>
      </c>
      <c r="O467" s="40">
        <f t="shared" si="210"/>
        <v>1521</v>
      </c>
    </row>
    <row r="468" spans="1:15" ht="204.75">
      <c r="A468" s="44" t="s">
        <v>706</v>
      </c>
      <c r="B468" s="181" t="s">
        <v>304</v>
      </c>
      <c r="C468" s="46" t="s">
        <v>546</v>
      </c>
      <c r="D468" s="46" t="s">
        <v>218</v>
      </c>
      <c r="E468" s="41" t="s">
        <v>309</v>
      </c>
      <c r="F468" s="41">
        <v>100</v>
      </c>
      <c r="G468" s="40">
        <f>SUM(H468:I468)</f>
        <v>1295</v>
      </c>
      <c r="H468" s="47"/>
      <c r="I468" s="47">
        <v>1295</v>
      </c>
      <c r="J468" s="40">
        <f>SUM(K468:L468)</f>
        <v>1389</v>
      </c>
      <c r="K468" s="47"/>
      <c r="L468" s="47">
        <v>1389</v>
      </c>
      <c r="M468" s="40">
        <f>SUM(N468:O468)</f>
        <v>1444</v>
      </c>
      <c r="N468" s="47"/>
      <c r="O468" s="47">
        <v>1444</v>
      </c>
    </row>
    <row r="469" spans="1:15" ht="94.5">
      <c r="A469" s="21" t="s">
        <v>532</v>
      </c>
      <c r="B469" s="181" t="s">
        <v>304</v>
      </c>
      <c r="C469" s="46" t="s">
        <v>546</v>
      </c>
      <c r="D469" s="46" t="s">
        <v>218</v>
      </c>
      <c r="E469" s="41" t="s">
        <v>309</v>
      </c>
      <c r="F469" s="41">
        <v>200</v>
      </c>
      <c r="G469" s="40">
        <f>SUM(H469:I469)</f>
        <v>90</v>
      </c>
      <c r="H469" s="47"/>
      <c r="I469" s="47">
        <v>90</v>
      </c>
      <c r="J469" s="40">
        <f>SUM(K469:L469)</f>
        <v>71</v>
      </c>
      <c r="K469" s="47"/>
      <c r="L469" s="47">
        <v>71</v>
      </c>
      <c r="M469" s="40">
        <f>SUM(N469:O469)</f>
        <v>75</v>
      </c>
      <c r="N469" s="47"/>
      <c r="O469" s="47">
        <v>75</v>
      </c>
    </row>
    <row r="470" spans="1:15" ht="63">
      <c r="A470" s="21" t="s">
        <v>178</v>
      </c>
      <c r="B470" s="181" t="s">
        <v>304</v>
      </c>
      <c r="C470" s="46" t="s">
        <v>546</v>
      </c>
      <c r="D470" s="46" t="s">
        <v>218</v>
      </c>
      <c r="E470" s="41" t="s">
        <v>309</v>
      </c>
      <c r="F470" s="41" t="s">
        <v>875</v>
      </c>
      <c r="G470" s="40">
        <f>SUM(H470:I470)</f>
        <v>2</v>
      </c>
      <c r="H470" s="47"/>
      <c r="I470" s="47">
        <v>2</v>
      </c>
      <c r="J470" s="40">
        <f>SUM(K470:L470)</f>
        <v>2</v>
      </c>
      <c r="K470" s="47"/>
      <c r="L470" s="47">
        <v>2</v>
      </c>
      <c r="M470" s="40">
        <f>SUM(N470:O470)</f>
        <v>2</v>
      </c>
      <c r="N470" s="47"/>
      <c r="O470" s="47">
        <v>2</v>
      </c>
    </row>
    <row r="471" spans="1:15" s="57" customFormat="1" ht="110.25">
      <c r="A471" s="36" t="s">
        <v>353</v>
      </c>
      <c r="B471" s="183" t="s">
        <v>304</v>
      </c>
      <c r="C471" s="55" t="s">
        <v>546</v>
      </c>
      <c r="D471" s="55" t="s">
        <v>221</v>
      </c>
      <c r="E471" s="55"/>
      <c r="F471" s="55"/>
      <c r="G471" s="56">
        <f>SUM(G472:G473)</f>
        <v>2120</v>
      </c>
      <c r="H471" s="56">
        <f aca="true" t="shared" si="211" ref="H471:O471">SUM(H472:H473)</f>
        <v>0</v>
      </c>
      <c r="I471" s="56">
        <f t="shared" si="211"/>
        <v>2120</v>
      </c>
      <c r="J471" s="56">
        <f t="shared" si="211"/>
        <v>2125</v>
      </c>
      <c r="K471" s="56">
        <f t="shared" si="211"/>
        <v>0</v>
      </c>
      <c r="L471" s="56">
        <f t="shared" si="211"/>
        <v>2125</v>
      </c>
      <c r="M471" s="56">
        <f t="shared" si="211"/>
        <v>2210</v>
      </c>
      <c r="N471" s="56">
        <f t="shared" si="211"/>
        <v>0</v>
      </c>
      <c r="O471" s="56">
        <f t="shared" si="211"/>
        <v>2210</v>
      </c>
    </row>
    <row r="472" spans="1:15" ht="204.75">
      <c r="A472" s="44" t="s">
        <v>706</v>
      </c>
      <c r="B472" s="181" t="s">
        <v>304</v>
      </c>
      <c r="C472" s="41" t="s">
        <v>546</v>
      </c>
      <c r="D472" s="41" t="s">
        <v>221</v>
      </c>
      <c r="E472" s="41" t="s">
        <v>309</v>
      </c>
      <c r="F472" s="41">
        <v>100</v>
      </c>
      <c r="G472" s="40">
        <f>SUM(H472:I472)</f>
        <v>2104</v>
      </c>
      <c r="H472" s="47"/>
      <c r="I472" s="47">
        <v>2104</v>
      </c>
      <c r="J472" s="40">
        <f>SUM(K472:L472)</f>
        <v>2115</v>
      </c>
      <c r="K472" s="47"/>
      <c r="L472" s="47">
        <v>2115</v>
      </c>
      <c r="M472" s="40">
        <f>SUM(N472:O472)</f>
        <v>2200</v>
      </c>
      <c r="N472" s="47"/>
      <c r="O472" s="47">
        <v>2200</v>
      </c>
    </row>
    <row r="473" spans="1:15" ht="94.5">
      <c r="A473" s="21" t="s">
        <v>532</v>
      </c>
      <c r="B473" s="181" t="s">
        <v>304</v>
      </c>
      <c r="C473" s="41" t="s">
        <v>546</v>
      </c>
      <c r="D473" s="41" t="s">
        <v>221</v>
      </c>
      <c r="E473" s="41" t="s">
        <v>309</v>
      </c>
      <c r="F473" s="41">
        <v>200</v>
      </c>
      <c r="G473" s="40">
        <f>SUM(H473:I473)</f>
        <v>16</v>
      </c>
      <c r="H473" s="47"/>
      <c r="I473" s="47">
        <v>16</v>
      </c>
      <c r="J473" s="40">
        <f>SUM(K473:L473)</f>
        <v>10</v>
      </c>
      <c r="K473" s="47"/>
      <c r="L473" s="47">
        <v>10</v>
      </c>
      <c r="M473" s="40">
        <f>SUM(N473:O473)</f>
        <v>10</v>
      </c>
      <c r="N473" s="47"/>
      <c r="O473" s="47">
        <v>10</v>
      </c>
    </row>
    <row r="474" spans="1:15" s="57" customFormat="1" ht="31.5">
      <c r="A474" s="165" t="s">
        <v>305</v>
      </c>
      <c r="B474" s="68" t="s">
        <v>304</v>
      </c>
      <c r="C474" s="82" t="s">
        <v>546</v>
      </c>
      <c r="D474" s="82" t="s">
        <v>578</v>
      </c>
      <c r="E474" s="55"/>
      <c r="F474" s="62"/>
      <c r="G474" s="56">
        <f aca="true" t="shared" si="212" ref="G474:O475">G475</f>
        <v>1366</v>
      </c>
      <c r="H474" s="56">
        <f t="shared" si="212"/>
        <v>0</v>
      </c>
      <c r="I474" s="56">
        <f t="shared" si="212"/>
        <v>1366</v>
      </c>
      <c r="J474" s="56">
        <f t="shared" si="212"/>
        <v>1447</v>
      </c>
      <c r="K474" s="56">
        <f t="shared" si="212"/>
        <v>0</v>
      </c>
      <c r="L474" s="56">
        <f t="shared" si="212"/>
        <v>1447</v>
      </c>
      <c r="M474" s="56">
        <f t="shared" si="212"/>
        <v>1502</v>
      </c>
      <c r="N474" s="56">
        <f t="shared" si="212"/>
        <v>0</v>
      </c>
      <c r="O474" s="56">
        <f t="shared" si="212"/>
        <v>1502</v>
      </c>
    </row>
    <row r="475" spans="1:15" s="57" customFormat="1" ht="47.25">
      <c r="A475" s="93" t="s">
        <v>763</v>
      </c>
      <c r="B475" s="181" t="s">
        <v>304</v>
      </c>
      <c r="C475" s="46" t="s">
        <v>546</v>
      </c>
      <c r="D475" s="46" t="s">
        <v>578</v>
      </c>
      <c r="E475" s="39" t="s">
        <v>157</v>
      </c>
      <c r="F475" s="62"/>
      <c r="G475" s="40">
        <f t="shared" si="212"/>
        <v>1366</v>
      </c>
      <c r="H475" s="40">
        <f t="shared" si="212"/>
        <v>0</v>
      </c>
      <c r="I475" s="40">
        <f t="shared" si="212"/>
        <v>1366</v>
      </c>
      <c r="J475" s="40">
        <f t="shared" si="212"/>
        <v>1447</v>
      </c>
      <c r="K475" s="40">
        <f t="shared" si="212"/>
        <v>0</v>
      </c>
      <c r="L475" s="40">
        <f t="shared" si="212"/>
        <v>1447</v>
      </c>
      <c r="M475" s="40">
        <f t="shared" si="212"/>
        <v>1502</v>
      </c>
      <c r="N475" s="40">
        <f t="shared" si="212"/>
        <v>0</v>
      </c>
      <c r="O475" s="40">
        <f t="shared" si="212"/>
        <v>1502</v>
      </c>
    </row>
    <row r="476" spans="1:15" s="57" customFormat="1" ht="31.5">
      <c r="A476" s="93" t="s">
        <v>160</v>
      </c>
      <c r="B476" s="181" t="s">
        <v>304</v>
      </c>
      <c r="C476" s="46" t="s">
        <v>546</v>
      </c>
      <c r="D476" s="46" t="s">
        <v>578</v>
      </c>
      <c r="E476" s="39" t="s">
        <v>158</v>
      </c>
      <c r="F476" s="55"/>
      <c r="G476" s="40">
        <f aca="true" t="shared" si="213" ref="G476:O476">SUM(G477:G478)</f>
        <v>1366</v>
      </c>
      <c r="H476" s="40">
        <f t="shared" si="213"/>
        <v>0</v>
      </c>
      <c r="I476" s="40">
        <f t="shared" si="213"/>
        <v>1366</v>
      </c>
      <c r="J476" s="40">
        <f t="shared" si="213"/>
        <v>1447</v>
      </c>
      <c r="K476" s="40">
        <f t="shared" si="213"/>
        <v>0</v>
      </c>
      <c r="L476" s="40">
        <f t="shared" si="213"/>
        <v>1447</v>
      </c>
      <c r="M476" s="40">
        <f t="shared" si="213"/>
        <v>1502</v>
      </c>
      <c r="N476" s="40">
        <f t="shared" si="213"/>
        <v>0</v>
      </c>
      <c r="O476" s="40">
        <f t="shared" si="213"/>
        <v>1502</v>
      </c>
    </row>
    <row r="477" spans="1:15" ht="94.5">
      <c r="A477" s="21" t="s">
        <v>533</v>
      </c>
      <c r="B477" s="181" t="s">
        <v>304</v>
      </c>
      <c r="C477" s="46" t="s">
        <v>546</v>
      </c>
      <c r="D477" s="46" t="s">
        <v>578</v>
      </c>
      <c r="E477" s="41" t="s">
        <v>309</v>
      </c>
      <c r="F477" s="41">
        <v>200</v>
      </c>
      <c r="G477" s="40">
        <f>SUM(H477:I477)</f>
        <v>70</v>
      </c>
      <c r="H477" s="47"/>
      <c r="I477" s="47">
        <v>70</v>
      </c>
      <c r="J477" s="40">
        <f>SUM(K477:L477)</f>
        <v>58</v>
      </c>
      <c r="K477" s="47"/>
      <c r="L477" s="47">
        <v>58</v>
      </c>
      <c r="M477" s="40">
        <f>SUM(N477:O477)</f>
        <v>58</v>
      </c>
      <c r="N477" s="47"/>
      <c r="O477" s="47">
        <v>58</v>
      </c>
    </row>
    <row r="478" spans="1:15" ht="252">
      <c r="A478" s="44" t="s">
        <v>534</v>
      </c>
      <c r="B478" s="181" t="s">
        <v>304</v>
      </c>
      <c r="C478" s="46" t="s">
        <v>546</v>
      </c>
      <c r="D478" s="46" t="s">
        <v>578</v>
      </c>
      <c r="E478" s="41" t="s">
        <v>838</v>
      </c>
      <c r="F478" s="41">
        <v>100</v>
      </c>
      <c r="G478" s="40">
        <f>SUM(H478:I478)</f>
        <v>1296</v>
      </c>
      <c r="H478" s="47"/>
      <c r="I478" s="47">
        <v>1296</v>
      </c>
      <c r="J478" s="40">
        <f>SUM(K478:L478)</f>
        <v>1389</v>
      </c>
      <c r="K478" s="47"/>
      <c r="L478" s="47">
        <v>1389</v>
      </c>
      <c r="M478" s="40">
        <f>SUM(N478:O478)</f>
        <v>1444</v>
      </c>
      <c r="N478" s="47"/>
      <c r="O478" s="47">
        <v>1444</v>
      </c>
    </row>
    <row r="479" spans="5:10" ht="15.75">
      <c r="E479" s="191"/>
      <c r="F479" s="191"/>
      <c r="G479" s="192"/>
      <c r="H479" s="193"/>
      <c r="I479" s="193"/>
      <c r="J479" s="192"/>
    </row>
  </sheetData>
  <sheetProtection/>
  <mergeCells count="21">
    <mergeCell ref="E10:E11"/>
    <mergeCell ref="A10:A11"/>
    <mergeCell ref="B10:B11"/>
    <mergeCell ref="C10:C11"/>
    <mergeCell ref="D10:D11"/>
    <mergeCell ref="I10:I11"/>
    <mergeCell ref="G10:G11"/>
    <mergeCell ref="H10:H11"/>
    <mergeCell ref="F10:F11"/>
    <mergeCell ref="O10:O11"/>
    <mergeCell ref="J10:J11"/>
    <mergeCell ref="K10:K11"/>
    <mergeCell ref="L10:L11"/>
    <mergeCell ref="M10:M11"/>
    <mergeCell ref="N10:N11"/>
    <mergeCell ref="A6:M6"/>
    <mergeCell ref="A7:M7"/>
    <mergeCell ref="A1:M1"/>
    <mergeCell ref="A2:M2"/>
    <mergeCell ref="A3:M3"/>
    <mergeCell ref="A4:M4"/>
  </mergeCells>
  <printOptions/>
  <pageMargins left="0.5905511811023623" right="0" top="0.3937007874015748" bottom="0.1968503937007874" header="0" footer="0"/>
  <pageSetup firstPageNumber="16" useFirstPageNumber="1" horizontalDpi="600" verticalDpi="600"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2"/>
  <sheetViews>
    <sheetView tabSelected="1" zoomScale="80" zoomScaleNormal="80" zoomScalePageLayoutView="0" workbookViewId="0" topLeftCell="A1">
      <selection activeCell="D14" sqref="D14"/>
    </sheetView>
  </sheetViews>
  <sheetFormatPr defaultColWidth="9.00390625" defaultRowHeight="12.75"/>
  <cols>
    <col min="1" max="1" width="31.125" style="99" customWidth="1"/>
    <col min="2" max="2" width="4.625" style="100" customWidth="1"/>
    <col min="3" max="3" width="5.00390625" style="100" customWidth="1"/>
    <col min="4" max="4" width="15.00390625" style="100" customWidth="1"/>
    <col min="5" max="5" width="6.375" style="100" customWidth="1"/>
    <col min="6" max="6" width="13.00390625" style="101" customWidth="1"/>
    <col min="7" max="7" width="14.75390625" style="102" hidden="1" customWidth="1"/>
    <col min="8" max="8" width="12.375" style="102" hidden="1" customWidth="1"/>
    <col min="9" max="9" width="12.875" style="101" customWidth="1"/>
    <col min="10" max="10" width="11.625" style="102" hidden="1" customWidth="1"/>
    <col min="11" max="11" width="11.875" style="102" hidden="1" customWidth="1"/>
    <col min="12" max="12" width="12.875" style="101" customWidth="1"/>
    <col min="13" max="13" width="12.375" style="102" hidden="1" customWidth="1"/>
    <col min="14" max="14" width="11.625" style="102" hidden="1" customWidth="1"/>
    <col min="15" max="16384" width="9.125" style="49" customWidth="1"/>
  </cols>
  <sheetData>
    <row r="1" spans="1:14" s="28" customFormat="1" ht="18.75">
      <c r="A1" s="195" t="s">
        <v>500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27"/>
      <c r="N1" s="27"/>
    </row>
    <row r="2" spans="1:14" s="28" customFormat="1" ht="18.75">
      <c r="A2" s="195" t="s">
        <v>320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27"/>
      <c r="N2" s="27"/>
    </row>
    <row r="3" spans="1:14" s="28" customFormat="1" ht="18.75">
      <c r="A3" s="195" t="s">
        <v>321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27"/>
      <c r="N3" s="27"/>
    </row>
    <row r="4" spans="1:14" s="28" customFormat="1" ht="18.75">
      <c r="A4" s="195" t="s">
        <v>467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27"/>
    </row>
    <row r="5" spans="1:14" s="28" customFormat="1" ht="18.75">
      <c r="A5" s="103"/>
      <c r="B5" s="30"/>
      <c r="C5" s="30"/>
      <c r="D5" s="30"/>
      <c r="E5" s="30"/>
      <c r="F5" s="31"/>
      <c r="G5" s="27"/>
      <c r="H5" s="27"/>
      <c r="I5" s="31"/>
      <c r="J5" s="27"/>
      <c r="K5" s="27"/>
      <c r="L5" s="31"/>
      <c r="M5" s="27"/>
      <c r="N5" s="27"/>
    </row>
    <row r="6" spans="1:14" s="28" customFormat="1" ht="93" customHeight="1">
      <c r="A6" s="194" t="s">
        <v>465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27"/>
      <c r="N6" s="27"/>
    </row>
    <row r="7" spans="1:14" s="28" customFormat="1" ht="27" customHeight="1">
      <c r="A7" s="32"/>
      <c r="B7" s="164"/>
      <c r="C7" s="164"/>
      <c r="D7" s="164"/>
      <c r="E7" s="164"/>
      <c r="G7" s="102"/>
      <c r="H7" s="102"/>
      <c r="I7" s="104"/>
      <c r="J7" s="102"/>
      <c r="K7" s="102"/>
      <c r="L7" s="34" t="s">
        <v>323</v>
      </c>
      <c r="M7" s="102"/>
      <c r="N7" s="102"/>
    </row>
    <row r="8" spans="1:14" s="35" customFormat="1" ht="12.75">
      <c r="A8" s="205" t="s">
        <v>324</v>
      </c>
      <c r="B8" s="202" t="s">
        <v>326</v>
      </c>
      <c r="C8" s="202" t="s">
        <v>566</v>
      </c>
      <c r="D8" s="202" t="s">
        <v>328</v>
      </c>
      <c r="E8" s="202" t="s">
        <v>565</v>
      </c>
      <c r="F8" s="198" t="s">
        <v>349</v>
      </c>
      <c r="G8" s="196" t="s">
        <v>329</v>
      </c>
      <c r="H8" s="196" t="s">
        <v>330</v>
      </c>
      <c r="I8" s="198" t="s">
        <v>654</v>
      </c>
      <c r="J8" s="196" t="s">
        <v>329</v>
      </c>
      <c r="K8" s="196" t="s">
        <v>330</v>
      </c>
      <c r="L8" s="200" t="s">
        <v>390</v>
      </c>
      <c r="M8" s="201" t="s">
        <v>329</v>
      </c>
      <c r="N8" s="196" t="s">
        <v>330</v>
      </c>
    </row>
    <row r="9" spans="1:14" s="35" customFormat="1" ht="30" customHeight="1">
      <c r="A9" s="205"/>
      <c r="B9" s="202"/>
      <c r="C9" s="202"/>
      <c r="D9" s="202"/>
      <c r="E9" s="202"/>
      <c r="F9" s="199"/>
      <c r="G9" s="197"/>
      <c r="H9" s="197"/>
      <c r="I9" s="199"/>
      <c r="J9" s="197"/>
      <c r="K9" s="197"/>
      <c r="L9" s="200"/>
      <c r="M9" s="201"/>
      <c r="N9" s="197"/>
    </row>
    <row r="10" spans="1:14" ht="31.5">
      <c r="A10" s="165" t="s">
        <v>515</v>
      </c>
      <c r="B10" s="82" t="s">
        <v>546</v>
      </c>
      <c r="C10" s="41"/>
      <c r="D10" s="41"/>
      <c r="E10" s="41"/>
      <c r="F10" s="56">
        <f aca="true" t="shared" si="0" ref="F10:N10">SUM(F11,F15,F21,F39,F43,F49,F54,)</f>
        <v>71916</v>
      </c>
      <c r="G10" s="56">
        <f t="shared" si="0"/>
        <v>786</v>
      </c>
      <c r="H10" s="56">
        <f t="shared" si="0"/>
        <v>71130</v>
      </c>
      <c r="I10" s="56">
        <f t="shared" si="0"/>
        <v>72649</v>
      </c>
      <c r="J10" s="56">
        <f t="shared" si="0"/>
        <v>780.5</v>
      </c>
      <c r="K10" s="56">
        <f t="shared" si="0"/>
        <v>71868.5</v>
      </c>
      <c r="L10" s="56">
        <f t="shared" si="0"/>
        <v>74589.4</v>
      </c>
      <c r="M10" s="56">
        <f t="shared" si="0"/>
        <v>809.3</v>
      </c>
      <c r="N10" s="56">
        <f t="shared" si="0"/>
        <v>73780.09999999999</v>
      </c>
    </row>
    <row r="11" spans="1:14" ht="94.5">
      <c r="A11" s="165" t="s">
        <v>517</v>
      </c>
      <c r="B11" s="82" t="s">
        <v>546</v>
      </c>
      <c r="C11" s="82" t="s">
        <v>553</v>
      </c>
      <c r="D11" s="55"/>
      <c r="E11" s="55"/>
      <c r="F11" s="56">
        <f>F12</f>
        <v>2428</v>
      </c>
      <c r="G11" s="56">
        <f aca="true" t="shared" si="1" ref="G11:N13">G12</f>
        <v>0</v>
      </c>
      <c r="H11" s="56">
        <f t="shared" si="1"/>
        <v>2428</v>
      </c>
      <c r="I11" s="56">
        <f>I12</f>
        <v>2525</v>
      </c>
      <c r="J11" s="56">
        <f t="shared" si="1"/>
        <v>0</v>
      </c>
      <c r="K11" s="56">
        <f t="shared" si="1"/>
        <v>2525</v>
      </c>
      <c r="L11" s="56">
        <f>L12</f>
        <v>2646</v>
      </c>
      <c r="M11" s="56">
        <f t="shared" si="1"/>
        <v>0</v>
      </c>
      <c r="N11" s="56">
        <f t="shared" si="1"/>
        <v>2646</v>
      </c>
    </row>
    <row r="12" spans="1:14" ht="47.25">
      <c r="A12" s="93" t="s">
        <v>763</v>
      </c>
      <c r="B12" s="41" t="s">
        <v>546</v>
      </c>
      <c r="C12" s="46" t="s">
        <v>553</v>
      </c>
      <c r="D12" s="39" t="s">
        <v>157</v>
      </c>
      <c r="E12" s="55"/>
      <c r="F12" s="40">
        <f>F13</f>
        <v>2428</v>
      </c>
      <c r="G12" s="40">
        <f t="shared" si="1"/>
        <v>0</v>
      </c>
      <c r="H12" s="40">
        <f t="shared" si="1"/>
        <v>2428</v>
      </c>
      <c r="I12" s="40">
        <f>I13</f>
        <v>2525</v>
      </c>
      <c r="J12" s="40">
        <f t="shared" si="1"/>
        <v>0</v>
      </c>
      <c r="K12" s="40">
        <f t="shared" si="1"/>
        <v>2525</v>
      </c>
      <c r="L12" s="40">
        <f>L13</f>
        <v>2646</v>
      </c>
      <c r="M12" s="40">
        <f t="shared" si="1"/>
        <v>0</v>
      </c>
      <c r="N12" s="40">
        <f t="shared" si="1"/>
        <v>2646</v>
      </c>
    </row>
    <row r="13" spans="1:14" ht="31.5">
      <c r="A13" s="93" t="s">
        <v>160</v>
      </c>
      <c r="B13" s="46" t="s">
        <v>546</v>
      </c>
      <c r="C13" s="46" t="s">
        <v>553</v>
      </c>
      <c r="D13" s="39" t="s">
        <v>158</v>
      </c>
      <c r="E13" s="55"/>
      <c r="F13" s="40">
        <f>F14</f>
        <v>2428</v>
      </c>
      <c r="G13" s="40">
        <f t="shared" si="1"/>
        <v>0</v>
      </c>
      <c r="H13" s="40">
        <f t="shared" si="1"/>
        <v>2428</v>
      </c>
      <c r="I13" s="40">
        <f>I14</f>
        <v>2525</v>
      </c>
      <c r="J13" s="40">
        <f t="shared" si="1"/>
        <v>0</v>
      </c>
      <c r="K13" s="40">
        <f t="shared" si="1"/>
        <v>2525</v>
      </c>
      <c r="L13" s="40">
        <f>L14</f>
        <v>2646</v>
      </c>
      <c r="M13" s="40">
        <f t="shared" si="1"/>
        <v>0</v>
      </c>
      <c r="N13" s="40">
        <f t="shared" si="1"/>
        <v>2646</v>
      </c>
    </row>
    <row r="14" spans="1:14" ht="204.75">
      <c r="A14" s="58" t="s">
        <v>161</v>
      </c>
      <c r="B14" s="46" t="s">
        <v>546</v>
      </c>
      <c r="C14" s="46" t="s">
        <v>553</v>
      </c>
      <c r="D14" s="41" t="s">
        <v>306</v>
      </c>
      <c r="E14" s="41" t="s">
        <v>518</v>
      </c>
      <c r="F14" s="40">
        <f>SUM(G14:H14)</f>
        <v>2428</v>
      </c>
      <c r="G14" s="40"/>
      <c r="H14" s="40">
        <v>2428</v>
      </c>
      <c r="I14" s="40">
        <f>SUM(J14:K14)</f>
        <v>2525</v>
      </c>
      <c r="J14" s="40">
        <v>0</v>
      </c>
      <c r="K14" s="40">
        <v>2525</v>
      </c>
      <c r="L14" s="40">
        <f>SUM(M14:N14)</f>
        <v>2646</v>
      </c>
      <c r="M14" s="40">
        <v>0</v>
      </c>
      <c r="N14" s="40">
        <v>2646</v>
      </c>
    </row>
    <row r="15" spans="1:14" ht="114.75" customHeight="1">
      <c r="A15" s="165" t="s">
        <v>303</v>
      </c>
      <c r="B15" s="82" t="s">
        <v>546</v>
      </c>
      <c r="C15" s="82" t="s">
        <v>218</v>
      </c>
      <c r="D15" s="41"/>
      <c r="E15" s="55"/>
      <c r="F15" s="56">
        <f aca="true" t="shared" si="2" ref="F15:N16">F16</f>
        <v>1387</v>
      </c>
      <c r="G15" s="56">
        <f t="shared" si="2"/>
        <v>0</v>
      </c>
      <c r="H15" s="56">
        <f t="shared" si="2"/>
        <v>1387</v>
      </c>
      <c r="I15" s="56">
        <f t="shared" si="2"/>
        <v>1462</v>
      </c>
      <c r="J15" s="56">
        <f t="shared" si="2"/>
        <v>0</v>
      </c>
      <c r="K15" s="56">
        <f t="shared" si="2"/>
        <v>1462</v>
      </c>
      <c r="L15" s="56">
        <f t="shared" si="2"/>
        <v>1521</v>
      </c>
      <c r="M15" s="56">
        <f t="shared" si="2"/>
        <v>0</v>
      </c>
      <c r="N15" s="56">
        <f t="shared" si="2"/>
        <v>1521</v>
      </c>
    </row>
    <row r="16" spans="1:14" ht="47.25">
      <c r="A16" s="93" t="s">
        <v>763</v>
      </c>
      <c r="B16" s="46" t="s">
        <v>546</v>
      </c>
      <c r="C16" s="46" t="s">
        <v>218</v>
      </c>
      <c r="D16" s="39" t="s">
        <v>157</v>
      </c>
      <c r="E16" s="55"/>
      <c r="F16" s="40">
        <f t="shared" si="2"/>
        <v>1387</v>
      </c>
      <c r="G16" s="40">
        <f t="shared" si="2"/>
        <v>0</v>
      </c>
      <c r="H16" s="40">
        <f t="shared" si="2"/>
        <v>1387</v>
      </c>
      <c r="I16" s="40">
        <f t="shared" si="2"/>
        <v>1462</v>
      </c>
      <c r="J16" s="40">
        <f t="shared" si="2"/>
        <v>0</v>
      </c>
      <c r="K16" s="40">
        <f t="shared" si="2"/>
        <v>1462</v>
      </c>
      <c r="L16" s="40">
        <f t="shared" si="2"/>
        <v>1521</v>
      </c>
      <c r="M16" s="40">
        <f t="shared" si="2"/>
        <v>0</v>
      </c>
      <c r="N16" s="40">
        <f t="shared" si="2"/>
        <v>1521</v>
      </c>
    </row>
    <row r="17" spans="1:14" ht="31.5">
      <c r="A17" s="93" t="s">
        <v>160</v>
      </c>
      <c r="B17" s="46" t="s">
        <v>546</v>
      </c>
      <c r="C17" s="46" t="s">
        <v>218</v>
      </c>
      <c r="D17" s="39" t="s">
        <v>158</v>
      </c>
      <c r="E17" s="55"/>
      <c r="F17" s="40">
        <f aca="true" t="shared" si="3" ref="F17:N17">SUM(F18:F20)</f>
        <v>1387</v>
      </c>
      <c r="G17" s="40">
        <f t="shared" si="3"/>
        <v>0</v>
      </c>
      <c r="H17" s="40">
        <f t="shared" si="3"/>
        <v>1387</v>
      </c>
      <c r="I17" s="40">
        <f t="shared" si="3"/>
        <v>1462</v>
      </c>
      <c r="J17" s="40">
        <f t="shared" si="3"/>
        <v>0</v>
      </c>
      <c r="K17" s="40">
        <f t="shared" si="3"/>
        <v>1462</v>
      </c>
      <c r="L17" s="40">
        <f t="shared" si="3"/>
        <v>1521</v>
      </c>
      <c r="M17" s="40">
        <f t="shared" si="3"/>
        <v>0</v>
      </c>
      <c r="N17" s="40">
        <f t="shared" si="3"/>
        <v>1521</v>
      </c>
    </row>
    <row r="18" spans="1:14" ht="173.25">
      <c r="A18" s="44" t="s">
        <v>706</v>
      </c>
      <c r="B18" s="46" t="s">
        <v>546</v>
      </c>
      <c r="C18" s="46" t="s">
        <v>218</v>
      </c>
      <c r="D18" s="41" t="s">
        <v>309</v>
      </c>
      <c r="E18" s="41">
        <v>100</v>
      </c>
      <c r="F18" s="40">
        <f>SUM(G18:H18)</f>
        <v>1295</v>
      </c>
      <c r="G18" s="47"/>
      <c r="H18" s="47">
        <v>1295</v>
      </c>
      <c r="I18" s="40">
        <f>SUM(J18:K18)</f>
        <v>1389</v>
      </c>
      <c r="J18" s="47"/>
      <c r="K18" s="47">
        <v>1389</v>
      </c>
      <c r="L18" s="40">
        <f>SUM(M18:N18)</f>
        <v>1444</v>
      </c>
      <c r="M18" s="47"/>
      <c r="N18" s="47">
        <v>1444</v>
      </c>
    </row>
    <row r="19" spans="1:14" ht="94.5">
      <c r="A19" s="21" t="s">
        <v>532</v>
      </c>
      <c r="B19" s="46" t="s">
        <v>546</v>
      </c>
      <c r="C19" s="46" t="s">
        <v>218</v>
      </c>
      <c r="D19" s="41" t="s">
        <v>309</v>
      </c>
      <c r="E19" s="41">
        <v>200</v>
      </c>
      <c r="F19" s="40">
        <f>SUM(G19:H19)</f>
        <v>90</v>
      </c>
      <c r="G19" s="47"/>
      <c r="H19" s="47">
        <v>90</v>
      </c>
      <c r="I19" s="40">
        <f>SUM(J19:K19)</f>
        <v>71</v>
      </c>
      <c r="J19" s="47"/>
      <c r="K19" s="47">
        <v>71</v>
      </c>
      <c r="L19" s="40">
        <f>SUM(M19:N19)</f>
        <v>75</v>
      </c>
      <c r="M19" s="47"/>
      <c r="N19" s="47">
        <v>75</v>
      </c>
    </row>
    <row r="20" spans="1:14" ht="63">
      <c r="A20" s="21" t="s">
        <v>178</v>
      </c>
      <c r="B20" s="46" t="s">
        <v>546</v>
      </c>
      <c r="C20" s="46" t="s">
        <v>218</v>
      </c>
      <c r="D20" s="41" t="s">
        <v>309</v>
      </c>
      <c r="E20" s="41" t="s">
        <v>875</v>
      </c>
      <c r="F20" s="40">
        <f>SUM(G20:H20)</f>
        <v>2</v>
      </c>
      <c r="G20" s="47"/>
      <c r="H20" s="47">
        <v>2</v>
      </c>
      <c r="I20" s="40">
        <f>SUM(J20:K20)</f>
        <v>2</v>
      </c>
      <c r="J20" s="47"/>
      <c r="K20" s="47">
        <v>2</v>
      </c>
      <c r="L20" s="40">
        <f>SUM(M20:N20)</f>
        <v>2</v>
      </c>
      <c r="M20" s="47"/>
      <c r="N20" s="47">
        <v>2</v>
      </c>
    </row>
    <row r="21" spans="1:14" ht="94.5">
      <c r="A21" s="36" t="s">
        <v>519</v>
      </c>
      <c r="B21" s="82" t="s">
        <v>546</v>
      </c>
      <c r="C21" s="82" t="s">
        <v>547</v>
      </c>
      <c r="D21" s="41"/>
      <c r="E21" s="41"/>
      <c r="F21" s="56">
        <f>SUM(F22,F26,F33)</f>
        <v>52081</v>
      </c>
      <c r="G21" s="56">
        <f aca="true" t="shared" si="4" ref="G21:N21">SUM(G22,G26,G33)</f>
        <v>751</v>
      </c>
      <c r="H21" s="56">
        <f t="shared" si="4"/>
        <v>51330</v>
      </c>
      <c r="I21" s="56">
        <f t="shared" si="4"/>
        <v>52290.7</v>
      </c>
      <c r="J21" s="56">
        <f t="shared" si="4"/>
        <v>779</v>
      </c>
      <c r="K21" s="56">
        <f t="shared" si="4"/>
        <v>51511.7</v>
      </c>
      <c r="L21" s="56">
        <f t="shared" si="4"/>
        <v>54343.7</v>
      </c>
      <c r="M21" s="56">
        <f t="shared" si="4"/>
        <v>808</v>
      </c>
      <c r="N21" s="56">
        <f t="shared" si="4"/>
        <v>53535.7</v>
      </c>
    </row>
    <row r="22" spans="1:14" ht="94.5">
      <c r="A22" s="58" t="s">
        <v>180</v>
      </c>
      <c r="B22" s="46" t="s">
        <v>546</v>
      </c>
      <c r="C22" s="46" t="s">
        <v>547</v>
      </c>
      <c r="D22" s="59" t="s">
        <v>545</v>
      </c>
      <c r="E22" s="41"/>
      <c r="F22" s="40">
        <f aca="true" t="shared" si="5" ref="F22:N22">SUM(F23)</f>
        <v>751</v>
      </c>
      <c r="G22" s="40">
        <f t="shared" si="5"/>
        <v>751</v>
      </c>
      <c r="H22" s="40">
        <f t="shared" si="5"/>
        <v>0</v>
      </c>
      <c r="I22" s="40">
        <f t="shared" si="5"/>
        <v>779</v>
      </c>
      <c r="J22" s="40">
        <f t="shared" si="5"/>
        <v>779</v>
      </c>
      <c r="K22" s="40">
        <f t="shared" si="5"/>
        <v>0</v>
      </c>
      <c r="L22" s="40">
        <f t="shared" si="5"/>
        <v>808</v>
      </c>
      <c r="M22" s="40">
        <f t="shared" si="5"/>
        <v>808</v>
      </c>
      <c r="N22" s="40">
        <f t="shared" si="5"/>
        <v>0</v>
      </c>
    </row>
    <row r="23" spans="1:14" ht="157.5">
      <c r="A23" s="58" t="s">
        <v>232</v>
      </c>
      <c r="B23" s="46" t="s">
        <v>546</v>
      </c>
      <c r="C23" s="46" t="s">
        <v>547</v>
      </c>
      <c r="D23" s="59" t="s">
        <v>548</v>
      </c>
      <c r="E23" s="41"/>
      <c r="F23" s="40">
        <f aca="true" t="shared" si="6" ref="F23:N23">F24</f>
        <v>751</v>
      </c>
      <c r="G23" s="40">
        <f t="shared" si="6"/>
        <v>751</v>
      </c>
      <c r="H23" s="40">
        <f t="shared" si="6"/>
        <v>0</v>
      </c>
      <c r="I23" s="40">
        <f t="shared" si="6"/>
        <v>779</v>
      </c>
      <c r="J23" s="40">
        <f t="shared" si="6"/>
        <v>779</v>
      </c>
      <c r="K23" s="40">
        <f t="shared" si="6"/>
        <v>0</v>
      </c>
      <c r="L23" s="40">
        <f t="shared" si="6"/>
        <v>808</v>
      </c>
      <c r="M23" s="40">
        <f t="shared" si="6"/>
        <v>808</v>
      </c>
      <c r="N23" s="40">
        <f t="shared" si="6"/>
        <v>0</v>
      </c>
    </row>
    <row r="24" spans="1:14" ht="94.5">
      <c r="A24" s="58" t="s">
        <v>152</v>
      </c>
      <c r="B24" s="46" t="s">
        <v>546</v>
      </c>
      <c r="C24" s="46" t="s">
        <v>547</v>
      </c>
      <c r="D24" s="59" t="s">
        <v>549</v>
      </c>
      <c r="E24" s="41"/>
      <c r="F24" s="40">
        <f aca="true" t="shared" si="7" ref="F24:N24">SUM(F25:F25)</f>
        <v>751</v>
      </c>
      <c r="G24" s="40">
        <f t="shared" si="7"/>
        <v>751</v>
      </c>
      <c r="H24" s="40">
        <f t="shared" si="7"/>
        <v>0</v>
      </c>
      <c r="I24" s="40">
        <f t="shared" si="7"/>
        <v>779</v>
      </c>
      <c r="J24" s="40">
        <f t="shared" si="7"/>
        <v>779</v>
      </c>
      <c r="K24" s="40">
        <f t="shared" si="7"/>
        <v>0</v>
      </c>
      <c r="L24" s="40">
        <f t="shared" si="7"/>
        <v>808</v>
      </c>
      <c r="M24" s="40">
        <f t="shared" si="7"/>
        <v>808</v>
      </c>
      <c r="N24" s="40">
        <f t="shared" si="7"/>
        <v>0</v>
      </c>
    </row>
    <row r="25" spans="1:14" ht="204.75">
      <c r="A25" s="44" t="s">
        <v>780</v>
      </c>
      <c r="B25" s="46" t="s">
        <v>546</v>
      </c>
      <c r="C25" s="46" t="s">
        <v>547</v>
      </c>
      <c r="D25" s="45" t="s">
        <v>307</v>
      </c>
      <c r="E25" s="41" t="s">
        <v>518</v>
      </c>
      <c r="F25" s="40">
        <f>SUM(G25:H25)</f>
        <v>751</v>
      </c>
      <c r="G25" s="47">
        <v>751</v>
      </c>
      <c r="H25" s="47"/>
      <c r="I25" s="40">
        <f>SUM(J25:K25)</f>
        <v>779</v>
      </c>
      <c r="J25" s="47">
        <v>779</v>
      </c>
      <c r="K25" s="47"/>
      <c r="L25" s="40">
        <f>SUM(M25:N25)</f>
        <v>808</v>
      </c>
      <c r="M25" s="47">
        <v>808</v>
      </c>
      <c r="N25" s="47"/>
    </row>
    <row r="26" spans="1:14" ht="63">
      <c r="A26" s="43" t="s">
        <v>612</v>
      </c>
      <c r="B26" s="46" t="s">
        <v>546</v>
      </c>
      <c r="C26" s="46" t="s">
        <v>547</v>
      </c>
      <c r="D26" s="59" t="s">
        <v>613</v>
      </c>
      <c r="E26" s="41"/>
      <c r="F26" s="40">
        <f>SUM(F27,F30)</f>
        <v>60</v>
      </c>
      <c r="G26" s="40">
        <f aca="true" t="shared" si="8" ref="G26:N26">SUM(G27,G30)</f>
        <v>0</v>
      </c>
      <c r="H26" s="40">
        <f t="shared" si="8"/>
        <v>60</v>
      </c>
      <c r="I26" s="40">
        <f t="shared" si="8"/>
        <v>0</v>
      </c>
      <c r="J26" s="40">
        <f t="shared" si="8"/>
        <v>0</v>
      </c>
      <c r="K26" s="40">
        <f t="shared" si="8"/>
        <v>0</v>
      </c>
      <c r="L26" s="40">
        <f t="shared" si="8"/>
        <v>0</v>
      </c>
      <c r="M26" s="40">
        <f t="shared" si="8"/>
        <v>0</v>
      </c>
      <c r="N26" s="40">
        <f t="shared" si="8"/>
        <v>0</v>
      </c>
    </row>
    <row r="27" spans="1:14" ht="110.25">
      <c r="A27" s="43" t="s">
        <v>614</v>
      </c>
      <c r="B27" s="46" t="s">
        <v>546</v>
      </c>
      <c r="C27" s="46" t="s">
        <v>547</v>
      </c>
      <c r="D27" s="59" t="s">
        <v>615</v>
      </c>
      <c r="E27" s="41"/>
      <c r="F27" s="40">
        <f>F28</f>
        <v>50</v>
      </c>
      <c r="G27" s="40">
        <f aca="true" t="shared" si="9" ref="G27:N31">G28</f>
        <v>0</v>
      </c>
      <c r="H27" s="40">
        <f t="shared" si="9"/>
        <v>50</v>
      </c>
      <c r="I27" s="40">
        <f t="shared" si="9"/>
        <v>0</v>
      </c>
      <c r="J27" s="40">
        <f t="shared" si="9"/>
        <v>0</v>
      </c>
      <c r="K27" s="40">
        <f t="shared" si="9"/>
        <v>0</v>
      </c>
      <c r="L27" s="40">
        <f t="shared" si="9"/>
        <v>0</v>
      </c>
      <c r="M27" s="40">
        <f t="shared" si="9"/>
        <v>0</v>
      </c>
      <c r="N27" s="40">
        <f t="shared" si="9"/>
        <v>0</v>
      </c>
    </row>
    <row r="28" spans="1:14" ht="47.25">
      <c r="A28" s="43" t="s">
        <v>616</v>
      </c>
      <c r="B28" s="46" t="s">
        <v>546</v>
      </c>
      <c r="C28" s="46" t="s">
        <v>547</v>
      </c>
      <c r="D28" s="59" t="s">
        <v>617</v>
      </c>
      <c r="E28" s="41"/>
      <c r="F28" s="40">
        <f>F29</f>
        <v>50</v>
      </c>
      <c r="G28" s="40">
        <f t="shared" si="9"/>
        <v>0</v>
      </c>
      <c r="H28" s="40">
        <f t="shared" si="9"/>
        <v>50</v>
      </c>
      <c r="I28" s="40">
        <f t="shared" si="9"/>
        <v>0</v>
      </c>
      <c r="J28" s="40">
        <f t="shared" si="9"/>
        <v>0</v>
      </c>
      <c r="K28" s="40">
        <f t="shared" si="9"/>
        <v>0</v>
      </c>
      <c r="L28" s="40">
        <f t="shared" si="9"/>
        <v>0</v>
      </c>
      <c r="M28" s="40">
        <f t="shared" si="9"/>
        <v>0</v>
      </c>
      <c r="N28" s="40">
        <f t="shared" si="9"/>
        <v>0</v>
      </c>
    </row>
    <row r="29" spans="1:14" ht="94.5">
      <c r="A29" s="43" t="s">
        <v>618</v>
      </c>
      <c r="B29" s="46" t="s">
        <v>546</v>
      </c>
      <c r="C29" s="46" t="s">
        <v>547</v>
      </c>
      <c r="D29" s="45" t="s">
        <v>619</v>
      </c>
      <c r="E29" s="41" t="s">
        <v>520</v>
      </c>
      <c r="F29" s="40">
        <f>SUM(G29:H29)</f>
        <v>50</v>
      </c>
      <c r="G29" s="40"/>
      <c r="H29" s="40">
        <v>50</v>
      </c>
      <c r="I29" s="40"/>
      <c r="J29" s="40"/>
      <c r="K29" s="40"/>
      <c r="L29" s="40"/>
      <c r="M29" s="40"/>
      <c r="N29" s="40"/>
    </row>
    <row r="30" spans="1:14" ht="94.5">
      <c r="A30" s="43" t="s">
        <v>620</v>
      </c>
      <c r="B30" s="46" t="s">
        <v>546</v>
      </c>
      <c r="C30" s="46" t="s">
        <v>547</v>
      </c>
      <c r="D30" s="59" t="s">
        <v>623</v>
      </c>
      <c r="E30" s="41"/>
      <c r="F30" s="40">
        <f>F31</f>
        <v>10</v>
      </c>
      <c r="G30" s="40">
        <f aca="true" t="shared" si="10" ref="G30:N30">G31</f>
        <v>0</v>
      </c>
      <c r="H30" s="40">
        <f t="shared" si="10"/>
        <v>10</v>
      </c>
      <c r="I30" s="40">
        <f t="shared" si="10"/>
        <v>0</v>
      </c>
      <c r="J30" s="40">
        <f t="shared" si="10"/>
        <v>0</v>
      </c>
      <c r="K30" s="40">
        <f t="shared" si="10"/>
        <v>0</v>
      </c>
      <c r="L30" s="40">
        <f t="shared" si="10"/>
        <v>0</v>
      </c>
      <c r="M30" s="40">
        <f t="shared" si="10"/>
        <v>0</v>
      </c>
      <c r="N30" s="40">
        <f t="shared" si="10"/>
        <v>0</v>
      </c>
    </row>
    <row r="31" spans="1:14" ht="63">
      <c r="A31" s="44" t="s">
        <v>624</v>
      </c>
      <c r="B31" s="46" t="s">
        <v>546</v>
      </c>
      <c r="C31" s="46" t="s">
        <v>547</v>
      </c>
      <c r="D31" s="59" t="s">
        <v>621</v>
      </c>
      <c r="E31" s="41"/>
      <c r="F31" s="40">
        <f>F32</f>
        <v>10</v>
      </c>
      <c r="G31" s="40">
        <f t="shared" si="9"/>
        <v>0</v>
      </c>
      <c r="H31" s="40">
        <f t="shared" si="9"/>
        <v>10</v>
      </c>
      <c r="I31" s="40">
        <f t="shared" si="9"/>
        <v>0</v>
      </c>
      <c r="J31" s="40">
        <f t="shared" si="9"/>
        <v>0</v>
      </c>
      <c r="K31" s="40">
        <f t="shared" si="9"/>
        <v>0</v>
      </c>
      <c r="L31" s="40">
        <f t="shared" si="9"/>
        <v>0</v>
      </c>
      <c r="M31" s="40">
        <f t="shared" si="9"/>
        <v>0</v>
      </c>
      <c r="N31" s="40">
        <f t="shared" si="9"/>
        <v>0</v>
      </c>
    </row>
    <row r="32" spans="1:14" ht="110.25">
      <c r="A32" s="44" t="s">
        <v>625</v>
      </c>
      <c r="B32" s="46" t="s">
        <v>546</v>
      </c>
      <c r="C32" s="46" t="s">
        <v>547</v>
      </c>
      <c r="D32" s="45" t="s">
        <v>622</v>
      </c>
      <c r="E32" s="41" t="s">
        <v>520</v>
      </c>
      <c r="F32" s="40">
        <f>SUM(G32:H32)</f>
        <v>10</v>
      </c>
      <c r="G32" s="40"/>
      <c r="H32" s="40">
        <v>10</v>
      </c>
      <c r="I32" s="40"/>
      <c r="J32" s="40"/>
      <c r="K32" s="40"/>
      <c r="L32" s="40"/>
      <c r="M32" s="40"/>
      <c r="N32" s="40"/>
    </row>
    <row r="33" spans="1:14" ht="47.25">
      <c r="A33" s="93" t="s">
        <v>763</v>
      </c>
      <c r="B33" s="46" t="s">
        <v>546</v>
      </c>
      <c r="C33" s="46" t="s">
        <v>547</v>
      </c>
      <c r="D33" s="39" t="s">
        <v>157</v>
      </c>
      <c r="E33" s="41"/>
      <c r="F33" s="40">
        <f aca="true" t="shared" si="11" ref="F33:N33">F34</f>
        <v>51270</v>
      </c>
      <c r="G33" s="40">
        <f t="shared" si="11"/>
        <v>0</v>
      </c>
      <c r="H33" s="40">
        <f>H34</f>
        <v>51270</v>
      </c>
      <c r="I33" s="40">
        <f t="shared" si="11"/>
        <v>51511.7</v>
      </c>
      <c r="J33" s="40">
        <f t="shared" si="11"/>
        <v>0</v>
      </c>
      <c r="K33" s="40">
        <f t="shared" si="11"/>
        <v>51511.7</v>
      </c>
      <c r="L33" s="40">
        <f t="shared" si="11"/>
        <v>53535.7</v>
      </c>
      <c r="M33" s="40">
        <f t="shared" si="11"/>
        <v>0</v>
      </c>
      <c r="N33" s="40">
        <f t="shared" si="11"/>
        <v>53535.7</v>
      </c>
    </row>
    <row r="34" spans="1:14" ht="31.5">
      <c r="A34" s="93" t="s">
        <v>160</v>
      </c>
      <c r="B34" s="46" t="s">
        <v>546</v>
      </c>
      <c r="C34" s="46" t="s">
        <v>547</v>
      </c>
      <c r="D34" s="39" t="s">
        <v>158</v>
      </c>
      <c r="E34" s="41"/>
      <c r="F34" s="40">
        <f>SUM(F35:F38)</f>
        <v>51270</v>
      </c>
      <c r="G34" s="40">
        <f aca="true" t="shared" si="12" ref="G34:N34">SUM(G35:G38)</f>
        <v>0</v>
      </c>
      <c r="H34" s="40">
        <f t="shared" si="12"/>
        <v>51270</v>
      </c>
      <c r="I34" s="40">
        <f t="shared" si="12"/>
        <v>51511.7</v>
      </c>
      <c r="J34" s="40">
        <f t="shared" si="12"/>
        <v>0</v>
      </c>
      <c r="K34" s="40">
        <f t="shared" si="12"/>
        <v>51511.7</v>
      </c>
      <c r="L34" s="40">
        <f t="shared" si="12"/>
        <v>53535.7</v>
      </c>
      <c r="M34" s="40">
        <f t="shared" si="12"/>
        <v>0</v>
      </c>
      <c r="N34" s="40">
        <f t="shared" si="12"/>
        <v>53535.7</v>
      </c>
    </row>
    <row r="35" spans="1:14" ht="252">
      <c r="A35" s="44" t="s">
        <v>831</v>
      </c>
      <c r="B35" s="46" t="s">
        <v>546</v>
      </c>
      <c r="C35" s="46" t="s">
        <v>547</v>
      </c>
      <c r="D35" s="41" t="s">
        <v>309</v>
      </c>
      <c r="E35" s="41">
        <v>100</v>
      </c>
      <c r="F35" s="40">
        <f>SUM(G35:H35)</f>
        <v>45591</v>
      </c>
      <c r="G35" s="47"/>
      <c r="H35" s="47">
        <v>45591</v>
      </c>
      <c r="I35" s="40">
        <f>SUM(J35:K35)</f>
        <v>47414</v>
      </c>
      <c r="J35" s="47"/>
      <c r="K35" s="47">
        <v>47414</v>
      </c>
      <c r="L35" s="40">
        <f>SUM(M35:N35)</f>
        <v>49290</v>
      </c>
      <c r="M35" s="47"/>
      <c r="N35" s="47">
        <v>49290</v>
      </c>
    </row>
    <row r="36" spans="1:14" ht="157.5">
      <c r="A36" s="21" t="s">
        <v>757</v>
      </c>
      <c r="B36" s="46" t="s">
        <v>546</v>
      </c>
      <c r="C36" s="46" t="s">
        <v>547</v>
      </c>
      <c r="D36" s="41" t="s">
        <v>309</v>
      </c>
      <c r="E36" s="41">
        <v>200</v>
      </c>
      <c r="F36" s="40">
        <f>SUM(G36:H36)</f>
        <v>5337</v>
      </c>
      <c r="G36" s="47"/>
      <c r="H36" s="47">
        <v>5337</v>
      </c>
      <c r="I36" s="40">
        <f>SUM(J36:K36)</f>
        <v>3755.7</v>
      </c>
      <c r="J36" s="47"/>
      <c r="K36" s="47">
        <v>3755.7</v>
      </c>
      <c r="L36" s="40">
        <f>SUM(M36:N36)</f>
        <v>3903.7</v>
      </c>
      <c r="M36" s="47"/>
      <c r="N36" s="47">
        <v>3903.7</v>
      </c>
    </row>
    <row r="37" spans="1:14" ht="141.75">
      <c r="A37" s="21" t="s">
        <v>240</v>
      </c>
      <c r="B37" s="46" t="s">
        <v>546</v>
      </c>
      <c r="C37" s="46" t="s">
        <v>547</v>
      </c>
      <c r="D37" s="41" t="s">
        <v>309</v>
      </c>
      <c r="E37" s="41" t="s">
        <v>887</v>
      </c>
      <c r="F37" s="40">
        <f>SUM(G37:H37)</f>
        <v>0</v>
      </c>
      <c r="G37" s="47"/>
      <c r="H37" s="47"/>
      <c r="I37" s="40">
        <f>SUM(J37:K37)</f>
        <v>0</v>
      </c>
      <c r="J37" s="47"/>
      <c r="K37" s="47"/>
      <c r="L37" s="40">
        <f>SUM(M37:N37)</f>
        <v>0</v>
      </c>
      <c r="M37" s="47"/>
      <c r="N37" s="47"/>
    </row>
    <row r="38" spans="1:14" ht="141.75">
      <c r="A38" s="21" t="s">
        <v>758</v>
      </c>
      <c r="B38" s="46" t="s">
        <v>546</v>
      </c>
      <c r="C38" s="46" t="s">
        <v>547</v>
      </c>
      <c r="D38" s="41" t="s">
        <v>309</v>
      </c>
      <c r="E38" s="41">
        <v>800</v>
      </c>
      <c r="F38" s="40">
        <f>SUM(G38:H38)</f>
        <v>342</v>
      </c>
      <c r="G38" s="47"/>
      <c r="H38" s="47">
        <v>342</v>
      </c>
      <c r="I38" s="40">
        <f>SUM(J38:K38)</f>
        <v>342</v>
      </c>
      <c r="J38" s="47"/>
      <c r="K38" s="47">
        <v>342</v>
      </c>
      <c r="L38" s="40">
        <f>SUM(M38:N38)</f>
        <v>342</v>
      </c>
      <c r="M38" s="47"/>
      <c r="N38" s="47">
        <v>342</v>
      </c>
    </row>
    <row r="39" spans="1:14" s="57" customFormat="1" ht="15.75">
      <c r="A39" s="165" t="s">
        <v>700</v>
      </c>
      <c r="B39" s="82" t="s">
        <v>546</v>
      </c>
      <c r="C39" s="82" t="s">
        <v>552</v>
      </c>
      <c r="D39" s="55"/>
      <c r="E39" s="55"/>
      <c r="F39" s="56">
        <f>F40</f>
        <v>35</v>
      </c>
      <c r="G39" s="56">
        <f aca="true" t="shared" si="13" ref="G39:N41">G40</f>
        <v>35</v>
      </c>
      <c r="H39" s="56">
        <f t="shared" si="13"/>
        <v>0</v>
      </c>
      <c r="I39" s="56">
        <f>I40</f>
        <v>1.5</v>
      </c>
      <c r="J39" s="56">
        <f t="shared" si="13"/>
        <v>1.5</v>
      </c>
      <c r="K39" s="56">
        <f t="shared" si="13"/>
        <v>0</v>
      </c>
      <c r="L39" s="56">
        <f>L40</f>
        <v>1.3</v>
      </c>
      <c r="M39" s="56">
        <f t="shared" si="13"/>
        <v>1.3</v>
      </c>
      <c r="N39" s="56">
        <f t="shared" si="13"/>
        <v>0</v>
      </c>
    </row>
    <row r="40" spans="1:14" ht="47.25">
      <c r="A40" s="93" t="s">
        <v>763</v>
      </c>
      <c r="B40" s="46" t="s">
        <v>546</v>
      </c>
      <c r="C40" s="46" t="s">
        <v>552</v>
      </c>
      <c r="D40" s="39" t="s">
        <v>702</v>
      </c>
      <c r="E40" s="41"/>
      <c r="F40" s="40">
        <f>F41</f>
        <v>35</v>
      </c>
      <c r="G40" s="40">
        <f t="shared" si="13"/>
        <v>35</v>
      </c>
      <c r="H40" s="40">
        <f t="shared" si="13"/>
        <v>0</v>
      </c>
      <c r="I40" s="40">
        <f>I41</f>
        <v>1.5</v>
      </c>
      <c r="J40" s="40">
        <f t="shared" si="13"/>
        <v>1.5</v>
      </c>
      <c r="K40" s="40">
        <f t="shared" si="13"/>
        <v>0</v>
      </c>
      <c r="L40" s="40">
        <f>L41</f>
        <v>1.3</v>
      </c>
      <c r="M40" s="40">
        <f t="shared" si="13"/>
        <v>1.3</v>
      </c>
      <c r="N40" s="40">
        <f t="shared" si="13"/>
        <v>0</v>
      </c>
    </row>
    <row r="41" spans="1:14" ht="31.5">
      <c r="A41" s="93" t="s">
        <v>160</v>
      </c>
      <c r="B41" s="46" t="s">
        <v>546</v>
      </c>
      <c r="C41" s="46" t="s">
        <v>552</v>
      </c>
      <c r="D41" s="39" t="s">
        <v>703</v>
      </c>
      <c r="E41" s="41"/>
      <c r="F41" s="40">
        <f>F42</f>
        <v>35</v>
      </c>
      <c r="G41" s="40">
        <f t="shared" si="13"/>
        <v>35</v>
      </c>
      <c r="H41" s="40">
        <f t="shared" si="13"/>
        <v>0</v>
      </c>
      <c r="I41" s="40">
        <f>I42</f>
        <v>1.5</v>
      </c>
      <c r="J41" s="40">
        <f t="shared" si="13"/>
        <v>1.5</v>
      </c>
      <c r="K41" s="40">
        <f t="shared" si="13"/>
        <v>0</v>
      </c>
      <c r="L41" s="40">
        <f>L42</f>
        <v>1.3</v>
      </c>
      <c r="M41" s="40">
        <f t="shared" si="13"/>
        <v>1.3</v>
      </c>
      <c r="N41" s="40">
        <f t="shared" si="13"/>
        <v>0</v>
      </c>
    </row>
    <row r="42" spans="1:14" ht="157.5">
      <c r="A42" s="43" t="s">
        <v>776</v>
      </c>
      <c r="B42" s="46" t="s">
        <v>546</v>
      </c>
      <c r="C42" s="46" t="s">
        <v>552</v>
      </c>
      <c r="D42" s="41" t="s">
        <v>701</v>
      </c>
      <c r="E42" s="41" t="s">
        <v>520</v>
      </c>
      <c r="F42" s="40">
        <f>SUM(G42:H42)</f>
        <v>35</v>
      </c>
      <c r="G42" s="47">
        <v>35</v>
      </c>
      <c r="H42" s="47"/>
      <c r="I42" s="40">
        <f>SUM(J42:K42)</f>
        <v>1.5</v>
      </c>
      <c r="J42" s="47">
        <v>1.5</v>
      </c>
      <c r="K42" s="47"/>
      <c r="L42" s="40">
        <f>SUM(M42:N42)</f>
        <v>1.3</v>
      </c>
      <c r="M42" s="47">
        <v>1.3</v>
      </c>
      <c r="N42" s="47"/>
    </row>
    <row r="43" spans="1:14" ht="94.5">
      <c r="A43" s="36" t="s">
        <v>353</v>
      </c>
      <c r="B43" s="82" t="s">
        <v>546</v>
      </c>
      <c r="C43" s="82" t="s">
        <v>221</v>
      </c>
      <c r="D43" s="41"/>
      <c r="E43" s="41"/>
      <c r="F43" s="56">
        <f aca="true" t="shared" si="14" ref="F43:N44">F44</f>
        <v>13619</v>
      </c>
      <c r="G43" s="56">
        <f t="shared" si="14"/>
        <v>0</v>
      </c>
      <c r="H43" s="56">
        <f t="shared" si="14"/>
        <v>13619</v>
      </c>
      <c r="I43" s="56">
        <f t="shared" si="14"/>
        <v>13922.8</v>
      </c>
      <c r="J43" s="56">
        <f t="shared" si="14"/>
        <v>0</v>
      </c>
      <c r="K43" s="56">
        <f t="shared" si="14"/>
        <v>13922.8</v>
      </c>
      <c r="L43" s="56">
        <f t="shared" si="14"/>
        <v>14475.4</v>
      </c>
      <c r="M43" s="56">
        <f t="shared" si="14"/>
        <v>0</v>
      </c>
      <c r="N43" s="56">
        <f t="shared" si="14"/>
        <v>14475.4</v>
      </c>
    </row>
    <row r="44" spans="1:14" ht="47.25">
      <c r="A44" s="21" t="s">
        <v>159</v>
      </c>
      <c r="B44" s="46" t="s">
        <v>546</v>
      </c>
      <c r="C44" s="46" t="s">
        <v>221</v>
      </c>
      <c r="D44" s="39" t="s">
        <v>157</v>
      </c>
      <c r="E44" s="41"/>
      <c r="F44" s="40">
        <f t="shared" si="14"/>
        <v>13619</v>
      </c>
      <c r="G44" s="40">
        <f t="shared" si="14"/>
        <v>0</v>
      </c>
      <c r="H44" s="40">
        <f t="shared" si="14"/>
        <v>13619</v>
      </c>
      <c r="I44" s="40">
        <f t="shared" si="14"/>
        <v>13922.8</v>
      </c>
      <c r="J44" s="40">
        <f t="shared" si="14"/>
        <v>0</v>
      </c>
      <c r="K44" s="40">
        <f t="shared" si="14"/>
        <v>13922.8</v>
      </c>
      <c r="L44" s="40">
        <f t="shared" si="14"/>
        <v>14475.4</v>
      </c>
      <c r="M44" s="40">
        <f t="shared" si="14"/>
        <v>0</v>
      </c>
      <c r="N44" s="40">
        <f t="shared" si="14"/>
        <v>14475.4</v>
      </c>
    </row>
    <row r="45" spans="1:14" ht="31.5">
      <c r="A45" s="21" t="s">
        <v>160</v>
      </c>
      <c r="B45" s="46" t="s">
        <v>546</v>
      </c>
      <c r="C45" s="46" t="s">
        <v>221</v>
      </c>
      <c r="D45" s="39" t="s">
        <v>158</v>
      </c>
      <c r="E45" s="41"/>
      <c r="F45" s="40">
        <f aca="true" t="shared" si="15" ref="F45:N45">SUM(F46:F48)</f>
        <v>13619</v>
      </c>
      <c r="G45" s="40">
        <f t="shared" si="15"/>
        <v>0</v>
      </c>
      <c r="H45" s="40">
        <f t="shared" si="15"/>
        <v>13619</v>
      </c>
      <c r="I45" s="40">
        <f t="shared" si="15"/>
        <v>13922.8</v>
      </c>
      <c r="J45" s="40">
        <f t="shared" si="15"/>
        <v>0</v>
      </c>
      <c r="K45" s="40">
        <f t="shared" si="15"/>
        <v>13922.8</v>
      </c>
      <c r="L45" s="40">
        <f t="shared" si="15"/>
        <v>14475.4</v>
      </c>
      <c r="M45" s="40">
        <f t="shared" si="15"/>
        <v>0</v>
      </c>
      <c r="N45" s="40">
        <f t="shared" si="15"/>
        <v>14475.4</v>
      </c>
    </row>
    <row r="46" spans="1:14" ht="173.25">
      <c r="A46" s="21" t="s">
        <v>686</v>
      </c>
      <c r="B46" s="46" t="s">
        <v>546</v>
      </c>
      <c r="C46" s="46" t="s">
        <v>221</v>
      </c>
      <c r="D46" s="41" t="s">
        <v>309</v>
      </c>
      <c r="E46" s="41">
        <v>100</v>
      </c>
      <c r="F46" s="40">
        <f>SUM(G46:H46)</f>
        <v>12601</v>
      </c>
      <c r="G46" s="47"/>
      <c r="H46" s="47">
        <v>12601</v>
      </c>
      <c r="I46" s="40">
        <f>SUM(J46:K46)</f>
        <v>13032</v>
      </c>
      <c r="J46" s="47"/>
      <c r="K46" s="47">
        <v>13032</v>
      </c>
      <c r="L46" s="40">
        <f>SUM(M46:N46)</f>
        <v>13554</v>
      </c>
      <c r="M46" s="47"/>
      <c r="N46" s="47">
        <v>13554</v>
      </c>
    </row>
    <row r="47" spans="1:14" ht="94.5">
      <c r="A47" s="21" t="s">
        <v>507</v>
      </c>
      <c r="B47" s="46" t="s">
        <v>546</v>
      </c>
      <c r="C47" s="46" t="s">
        <v>221</v>
      </c>
      <c r="D47" s="41" t="s">
        <v>309</v>
      </c>
      <c r="E47" s="41">
        <v>200</v>
      </c>
      <c r="F47" s="40">
        <f>SUM(G47:H47)</f>
        <v>1003</v>
      </c>
      <c r="G47" s="47"/>
      <c r="H47" s="47">
        <v>1003</v>
      </c>
      <c r="I47" s="40">
        <f>SUM(J47:K47)</f>
        <v>875.8</v>
      </c>
      <c r="J47" s="47"/>
      <c r="K47" s="47">
        <v>875.8</v>
      </c>
      <c r="L47" s="40">
        <f>SUM(M47:N47)</f>
        <v>906.4</v>
      </c>
      <c r="M47" s="47"/>
      <c r="N47" s="47">
        <v>906.4</v>
      </c>
    </row>
    <row r="48" spans="1:14" ht="63">
      <c r="A48" s="21" t="s">
        <v>508</v>
      </c>
      <c r="B48" s="46" t="s">
        <v>546</v>
      </c>
      <c r="C48" s="46" t="s">
        <v>221</v>
      </c>
      <c r="D48" s="41" t="s">
        <v>309</v>
      </c>
      <c r="E48" s="41">
        <v>800</v>
      </c>
      <c r="F48" s="40">
        <f>SUM(G48:H48)</f>
        <v>15</v>
      </c>
      <c r="G48" s="47"/>
      <c r="H48" s="47">
        <v>15</v>
      </c>
      <c r="I48" s="40">
        <f>SUM(J48:K48)</f>
        <v>15</v>
      </c>
      <c r="J48" s="47"/>
      <c r="K48" s="47">
        <v>15</v>
      </c>
      <c r="L48" s="40">
        <f>SUM(M48:N48)</f>
        <v>15</v>
      </c>
      <c r="M48" s="47"/>
      <c r="N48" s="47">
        <v>15</v>
      </c>
    </row>
    <row r="49" spans="1:14" s="57" customFormat="1" ht="31.5">
      <c r="A49" s="165" t="s">
        <v>305</v>
      </c>
      <c r="B49" s="82" t="s">
        <v>546</v>
      </c>
      <c r="C49" s="82" t="s">
        <v>578</v>
      </c>
      <c r="D49" s="55"/>
      <c r="E49" s="55"/>
      <c r="F49" s="56">
        <f aca="true" t="shared" si="16" ref="F49:N50">F50</f>
        <v>1366</v>
      </c>
      <c r="G49" s="56">
        <f t="shared" si="16"/>
        <v>0</v>
      </c>
      <c r="H49" s="56">
        <f t="shared" si="16"/>
        <v>1366</v>
      </c>
      <c r="I49" s="56">
        <f t="shared" si="16"/>
        <v>1447</v>
      </c>
      <c r="J49" s="56">
        <f t="shared" si="16"/>
        <v>0</v>
      </c>
      <c r="K49" s="56">
        <f t="shared" si="16"/>
        <v>1447</v>
      </c>
      <c r="L49" s="56">
        <f t="shared" si="16"/>
        <v>1502</v>
      </c>
      <c r="M49" s="56">
        <f t="shared" si="16"/>
        <v>0</v>
      </c>
      <c r="N49" s="56">
        <f t="shared" si="16"/>
        <v>1502</v>
      </c>
    </row>
    <row r="50" spans="1:14" s="57" customFormat="1" ht="47.25">
      <c r="A50" s="93" t="s">
        <v>763</v>
      </c>
      <c r="B50" s="46" t="s">
        <v>546</v>
      </c>
      <c r="C50" s="46" t="s">
        <v>578</v>
      </c>
      <c r="D50" s="39" t="s">
        <v>157</v>
      </c>
      <c r="E50" s="55"/>
      <c r="F50" s="40">
        <f t="shared" si="16"/>
        <v>1366</v>
      </c>
      <c r="G50" s="40">
        <f t="shared" si="16"/>
        <v>0</v>
      </c>
      <c r="H50" s="40">
        <f t="shared" si="16"/>
        <v>1366</v>
      </c>
      <c r="I50" s="40">
        <f t="shared" si="16"/>
        <v>1447</v>
      </c>
      <c r="J50" s="40">
        <f t="shared" si="16"/>
        <v>0</v>
      </c>
      <c r="K50" s="40">
        <f t="shared" si="16"/>
        <v>1447</v>
      </c>
      <c r="L50" s="40">
        <f t="shared" si="16"/>
        <v>1502</v>
      </c>
      <c r="M50" s="40">
        <f t="shared" si="16"/>
        <v>0</v>
      </c>
      <c r="N50" s="40">
        <f t="shared" si="16"/>
        <v>1502</v>
      </c>
    </row>
    <row r="51" spans="1:14" s="57" customFormat="1" ht="31.5">
      <c r="A51" s="93" t="s">
        <v>160</v>
      </c>
      <c r="B51" s="46" t="s">
        <v>546</v>
      </c>
      <c r="C51" s="46" t="s">
        <v>578</v>
      </c>
      <c r="D51" s="39" t="s">
        <v>158</v>
      </c>
      <c r="E51" s="55"/>
      <c r="F51" s="40">
        <f aca="true" t="shared" si="17" ref="F51:N51">SUM(F52:F53)</f>
        <v>1366</v>
      </c>
      <c r="G51" s="40">
        <f t="shared" si="17"/>
        <v>0</v>
      </c>
      <c r="H51" s="40">
        <f t="shared" si="17"/>
        <v>1366</v>
      </c>
      <c r="I51" s="40">
        <f t="shared" si="17"/>
        <v>1447</v>
      </c>
      <c r="J51" s="40">
        <f t="shared" si="17"/>
        <v>0</v>
      </c>
      <c r="K51" s="40">
        <f t="shared" si="17"/>
        <v>1447</v>
      </c>
      <c r="L51" s="40">
        <f t="shared" si="17"/>
        <v>1502</v>
      </c>
      <c r="M51" s="40">
        <f t="shared" si="17"/>
        <v>0</v>
      </c>
      <c r="N51" s="40">
        <f t="shared" si="17"/>
        <v>1502</v>
      </c>
    </row>
    <row r="52" spans="1:14" ht="94.5">
      <c r="A52" s="21" t="s">
        <v>533</v>
      </c>
      <c r="B52" s="46" t="s">
        <v>546</v>
      </c>
      <c r="C52" s="46" t="s">
        <v>578</v>
      </c>
      <c r="D52" s="41" t="s">
        <v>309</v>
      </c>
      <c r="E52" s="41">
        <v>200</v>
      </c>
      <c r="F52" s="40">
        <f>SUM(G52:H52)</f>
        <v>70</v>
      </c>
      <c r="G52" s="47"/>
      <c r="H52" s="47">
        <v>70</v>
      </c>
      <c r="I52" s="40">
        <f>SUM(J52:K52)</f>
        <v>58</v>
      </c>
      <c r="J52" s="47"/>
      <c r="K52" s="47">
        <v>58</v>
      </c>
      <c r="L52" s="40">
        <f>SUM(M52:N52)</f>
        <v>58</v>
      </c>
      <c r="M52" s="47"/>
      <c r="N52" s="47">
        <v>58</v>
      </c>
    </row>
    <row r="53" spans="1:14" ht="213" customHeight="1">
      <c r="A53" s="44" t="s">
        <v>534</v>
      </c>
      <c r="B53" s="46" t="s">
        <v>546</v>
      </c>
      <c r="C53" s="46" t="s">
        <v>578</v>
      </c>
      <c r="D53" s="41" t="s">
        <v>838</v>
      </c>
      <c r="E53" s="41">
        <v>100</v>
      </c>
      <c r="F53" s="40">
        <f>SUM(G53:H53)</f>
        <v>1296</v>
      </c>
      <c r="G53" s="47"/>
      <c r="H53" s="47">
        <v>1296</v>
      </c>
      <c r="I53" s="40">
        <f>SUM(J53:K53)</f>
        <v>1389</v>
      </c>
      <c r="J53" s="47"/>
      <c r="K53" s="47">
        <v>1389</v>
      </c>
      <c r="L53" s="40">
        <f>SUM(M53:N53)</f>
        <v>1444</v>
      </c>
      <c r="M53" s="47"/>
      <c r="N53" s="47">
        <v>1444</v>
      </c>
    </row>
    <row r="54" spans="1:14" ht="15.75">
      <c r="A54" s="165" t="s">
        <v>895</v>
      </c>
      <c r="B54" s="82" t="s">
        <v>546</v>
      </c>
      <c r="C54" s="55">
        <v>11</v>
      </c>
      <c r="D54" s="41"/>
      <c r="E54" s="41"/>
      <c r="F54" s="56">
        <f aca="true" t="shared" si="18" ref="F54:N56">F55</f>
        <v>1000</v>
      </c>
      <c r="G54" s="56">
        <f t="shared" si="18"/>
        <v>0</v>
      </c>
      <c r="H54" s="56">
        <f t="shared" si="18"/>
        <v>1000</v>
      </c>
      <c r="I54" s="56">
        <f t="shared" si="18"/>
        <v>1000</v>
      </c>
      <c r="J54" s="56">
        <f>J55</f>
        <v>0</v>
      </c>
      <c r="K54" s="56">
        <f t="shared" si="18"/>
        <v>1000</v>
      </c>
      <c r="L54" s="56">
        <f t="shared" si="18"/>
        <v>100</v>
      </c>
      <c r="M54" s="56">
        <f t="shared" si="18"/>
        <v>0</v>
      </c>
      <c r="N54" s="56">
        <f t="shared" si="18"/>
        <v>100</v>
      </c>
    </row>
    <row r="55" spans="1:14" ht="47.25">
      <c r="A55" s="93" t="s">
        <v>763</v>
      </c>
      <c r="B55" s="46" t="s">
        <v>546</v>
      </c>
      <c r="C55" s="41">
        <v>11</v>
      </c>
      <c r="D55" s="39" t="s">
        <v>157</v>
      </c>
      <c r="E55" s="41"/>
      <c r="F55" s="40">
        <f t="shared" si="18"/>
        <v>1000</v>
      </c>
      <c r="G55" s="40">
        <f t="shared" si="18"/>
        <v>0</v>
      </c>
      <c r="H55" s="40">
        <f t="shared" si="18"/>
        <v>1000</v>
      </c>
      <c r="I55" s="40">
        <f t="shared" si="18"/>
        <v>1000</v>
      </c>
      <c r="J55" s="40">
        <f t="shared" si="18"/>
        <v>0</v>
      </c>
      <c r="K55" s="40">
        <f t="shared" si="18"/>
        <v>1000</v>
      </c>
      <c r="L55" s="40">
        <f t="shared" si="18"/>
        <v>100</v>
      </c>
      <c r="M55" s="40">
        <f t="shared" si="18"/>
        <v>0</v>
      </c>
      <c r="N55" s="40">
        <f t="shared" si="18"/>
        <v>100</v>
      </c>
    </row>
    <row r="56" spans="1:14" ht="31.5">
      <c r="A56" s="93" t="s">
        <v>160</v>
      </c>
      <c r="B56" s="46" t="s">
        <v>546</v>
      </c>
      <c r="C56" s="41">
        <v>11</v>
      </c>
      <c r="D56" s="39" t="s">
        <v>158</v>
      </c>
      <c r="E56" s="41"/>
      <c r="F56" s="40">
        <f t="shared" si="18"/>
        <v>1000</v>
      </c>
      <c r="G56" s="40">
        <f t="shared" si="18"/>
        <v>0</v>
      </c>
      <c r="H56" s="40">
        <f t="shared" si="18"/>
        <v>1000</v>
      </c>
      <c r="I56" s="40">
        <f t="shared" si="18"/>
        <v>1000</v>
      </c>
      <c r="J56" s="40">
        <f t="shared" si="18"/>
        <v>0</v>
      </c>
      <c r="K56" s="40">
        <f t="shared" si="18"/>
        <v>1000</v>
      </c>
      <c r="L56" s="40">
        <f t="shared" si="18"/>
        <v>100</v>
      </c>
      <c r="M56" s="40">
        <f t="shared" si="18"/>
        <v>0</v>
      </c>
      <c r="N56" s="40">
        <f t="shared" si="18"/>
        <v>100</v>
      </c>
    </row>
    <row r="57" spans="1:14" ht="31.5">
      <c r="A57" s="58" t="s">
        <v>509</v>
      </c>
      <c r="B57" s="46" t="s">
        <v>546</v>
      </c>
      <c r="C57" s="41">
        <v>11</v>
      </c>
      <c r="D57" s="41" t="s">
        <v>318</v>
      </c>
      <c r="E57" s="41" t="s">
        <v>875</v>
      </c>
      <c r="F57" s="40">
        <f>SUM(G57:H57)</f>
        <v>1000</v>
      </c>
      <c r="G57" s="40">
        <v>0</v>
      </c>
      <c r="H57" s="40">
        <v>1000</v>
      </c>
      <c r="I57" s="40">
        <f>SUM(J57:K57)</f>
        <v>1000</v>
      </c>
      <c r="J57" s="40">
        <v>0</v>
      </c>
      <c r="K57" s="40">
        <v>1000</v>
      </c>
      <c r="L57" s="40">
        <f>SUM(M57:N57)</f>
        <v>100</v>
      </c>
      <c r="M57" s="40">
        <v>0</v>
      </c>
      <c r="N57" s="40">
        <v>100</v>
      </c>
    </row>
    <row r="58" spans="1:14" s="57" customFormat="1" ht="15.75">
      <c r="A58" s="106" t="s">
        <v>140</v>
      </c>
      <c r="B58" s="82" t="s">
        <v>553</v>
      </c>
      <c r="C58" s="55"/>
      <c r="D58" s="55"/>
      <c r="E58" s="105"/>
      <c r="F58" s="56">
        <f aca="true" t="shared" si="19" ref="F58:N59">F59</f>
        <v>903</v>
      </c>
      <c r="G58" s="56">
        <f t="shared" si="19"/>
        <v>903</v>
      </c>
      <c r="H58" s="56">
        <f t="shared" si="19"/>
        <v>0</v>
      </c>
      <c r="I58" s="56">
        <f t="shared" si="19"/>
        <v>939</v>
      </c>
      <c r="J58" s="56">
        <f t="shared" si="19"/>
        <v>939</v>
      </c>
      <c r="K58" s="56">
        <f t="shared" si="19"/>
        <v>0</v>
      </c>
      <c r="L58" s="56">
        <f t="shared" si="19"/>
        <v>989</v>
      </c>
      <c r="M58" s="56">
        <f t="shared" si="19"/>
        <v>989</v>
      </c>
      <c r="N58" s="56">
        <f t="shared" si="19"/>
        <v>0</v>
      </c>
    </row>
    <row r="59" spans="1:14" s="57" customFormat="1" ht="15.75">
      <c r="A59" s="106" t="s">
        <v>141</v>
      </c>
      <c r="B59" s="82" t="s">
        <v>553</v>
      </c>
      <c r="C59" s="82" t="s">
        <v>218</v>
      </c>
      <c r="D59" s="55"/>
      <c r="E59" s="105"/>
      <c r="F59" s="56">
        <f>F60</f>
        <v>903</v>
      </c>
      <c r="G59" s="56">
        <f t="shared" si="19"/>
        <v>903</v>
      </c>
      <c r="H59" s="56">
        <f t="shared" si="19"/>
        <v>0</v>
      </c>
      <c r="I59" s="56">
        <f>I60</f>
        <v>939</v>
      </c>
      <c r="J59" s="56">
        <f t="shared" si="19"/>
        <v>939</v>
      </c>
      <c r="K59" s="56">
        <f t="shared" si="19"/>
        <v>0</v>
      </c>
      <c r="L59" s="56">
        <f>L60</f>
        <v>989</v>
      </c>
      <c r="M59" s="56">
        <f t="shared" si="19"/>
        <v>989</v>
      </c>
      <c r="N59" s="56">
        <f t="shared" si="19"/>
        <v>0</v>
      </c>
    </row>
    <row r="60" spans="1:14" s="57" customFormat="1" ht="47.25">
      <c r="A60" s="93" t="s">
        <v>763</v>
      </c>
      <c r="B60" s="53" t="s">
        <v>553</v>
      </c>
      <c r="C60" s="53" t="s">
        <v>218</v>
      </c>
      <c r="D60" s="59" t="s">
        <v>157</v>
      </c>
      <c r="E60" s="105"/>
      <c r="F60" s="40">
        <f>F61</f>
        <v>903</v>
      </c>
      <c r="G60" s="40">
        <f>G61</f>
        <v>903</v>
      </c>
      <c r="H60" s="40">
        <f>H61</f>
        <v>0</v>
      </c>
      <c r="I60" s="40">
        <f>I61</f>
        <v>939</v>
      </c>
      <c r="J60" s="40">
        <f>J61</f>
        <v>939</v>
      </c>
      <c r="K60" s="40">
        <f>K61</f>
        <v>0</v>
      </c>
      <c r="L60" s="40">
        <f>L61</f>
        <v>989</v>
      </c>
      <c r="M60" s="40">
        <f>M61</f>
        <v>989</v>
      </c>
      <c r="N60" s="40">
        <f>N61</f>
        <v>0</v>
      </c>
    </row>
    <row r="61" spans="1:14" s="57" customFormat="1" ht="31.5">
      <c r="A61" s="93" t="s">
        <v>160</v>
      </c>
      <c r="B61" s="53" t="s">
        <v>553</v>
      </c>
      <c r="C61" s="53" t="s">
        <v>218</v>
      </c>
      <c r="D61" s="59" t="s">
        <v>158</v>
      </c>
      <c r="E61" s="105"/>
      <c r="F61" s="40">
        <f>F62</f>
        <v>903</v>
      </c>
      <c r="G61" s="40">
        <f>G62</f>
        <v>903</v>
      </c>
      <c r="H61" s="40">
        <f>H62</f>
        <v>0</v>
      </c>
      <c r="I61" s="40">
        <f>I62</f>
        <v>939</v>
      </c>
      <c r="J61" s="40">
        <f>J62</f>
        <v>939</v>
      </c>
      <c r="K61" s="40">
        <f>K62</f>
        <v>0</v>
      </c>
      <c r="L61" s="40">
        <f>L62</f>
        <v>989</v>
      </c>
      <c r="M61" s="40">
        <f>M62</f>
        <v>989</v>
      </c>
      <c r="N61" s="40">
        <f>N62</f>
        <v>0</v>
      </c>
    </row>
    <row r="62" spans="1:14" ht="78.75">
      <c r="A62" s="58" t="s">
        <v>251</v>
      </c>
      <c r="B62" s="53" t="s">
        <v>553</v>
      </c>
      <c r="C62" s="53" t="s">
        <v>218</v>
      </c>
      <c r="D62" s="45" t="s">
        <v>319</v>
      </c>
      <c r="E62" s="88">
        <v>500</v>
      </c>
      <c r="F62" s="40">
        <f>SUM(G62:H62)</f>
        <v>903</v>
      </c>
      <c r="G62" s="40">
        <v>903</v>
      </c>
      <c r="H62" s="40">
        <v>0</v>
      </c>
      <c r="I62" s="40">
        <f>SUM(J62:K62)</f>
        <v>939</v>
      </c>
      <c r="J62" s="40">
        <v>939</v>
      </c>
      <c r="K62" s="40">
        <v>0</v>
      </c>
      <c r="L62" s="40">
        <f>SUM(M62:N62)</f>
        <v>989</v>
      </c>
      <c r="M62" s="40">
        <v>989</v>
      </c>
      <c r="N62" s="40">
        <v>0</v>
      </c>
    </row>
    <row r="63" spans="1:14" s="57" customFormat="1" ht="47.25">
      <c r="A63" s="36" t="s">
        <v>521</v>
      </c>
      <c r="B63" s="92" t="s">
        <v>218</v>
      </c>
      <c r="C63" s="68"/>
      <c r="D63" s="68"/>
      <c r="E63" s="67"/>
      <c r="F63" s="56">
        <f aca="true" t="shared" si="20" ref="F63:N63">SUM(F64,F69,F75)</f>
        <v>5640.9</v>
      </c>
      <c r="G63" s="56">
        <f t="shared" si="20"/>
        <v>768</v>
      </c>
      <c r="H63" s="56">
        <f t="shared" si="20"/>
        <v>4872.9</v>
      </c>
      <c r="I63" s="56">
        <f t="shared" si="20"/>
        <v>5655</v>
      </c>
      <c r="J63" s="56">
        <f t="shared" si="20"/>
        <v>776</v>
      </c>
      <c r="K63" s="56">
        <f t="shared" si="20"/>
        <v>4879</v>
      </c>
      <c r="L63" s="56">
        <f t="shared" si="20"/>
        <v>5280</v>
      </c>
      <c r="M63" s="56">
        <f t="shared" si="20"/>
        <v>784</v>
      </c>
      <c r="N63" s="56">
        <f t="shared" si="20"/>
        <v>4496</v>
      </c>
    </row>
    <row r="64" spans="1:14" s="57" customFormat="1" ht="15.75">
      <c r="A64" s="36" t="s">
        <v>256</v>
      </c>
      <c r="B64" s="68" t="s">
        <v>218</v>
      </c>
      <c r="C64" s="68" t="s">
        <v>547</v>
      </c>
      <c r="D64" s="68"/>
      <c r="E64" s="67"/>
      <c r="F64" s="56">
        <f>F65</f>
        <v>768</v>
      </c>
      <c r="G64" s="56">
        <f aca="true" t="shared" si="21" ref="G64:N64">G65</f>
        <v>768</v>
      </c>
      <c r="H64" s="56">
        <f t="shared" si="21"/>
        <v>0</v>
      </c>
      <c r="I64" s="56">
        <f t="shared" si="21"/>
        <v>776</v>
      </c>
      <c r="J64" s="56">
        <f t="shared" si="21"/>
        <v>776</v>
      </c>
      <c r="K64" s="56">
        <f t="shared" si="21"/>
        <v>0</v>
      </c>
      <c r="L64" s="56">
        <f t="shared" si="21"/>
        <v>784</v>
      </c>
      <c r="M64" s="56">
        <f t="shared" si="21"/>
        <v>784</v>
      </c>
      <c r="N64" s="56">
        <f t="shared" si="21"/>
        <v>0</v>
      </c>
    </row>
    <row r="65" spans="1:14" s="57" customFormat="1" ht="78.75">
      <c r="A65" s="58" t="s">
        <v>183</v>
      </c>
      <c r="B65" s="41" t="s">
        <v>218</v>
      </c>
      <c r="C65" s="41" t="s">
        <v>547</v>
      </c>
      <c r="D65" s="59" t="s">
        <v>759</v>
      </c>
      <c r="E65" s="41"/>
      <c r="F65" s="40">
        <f aca="true" t="shared" si="22" ref="F65:N66">F66</f>
        <v>768</v>
      </c>
      <c r="G65" s="40">
        <f t="shared" si="22"/>
        <v>768</v>
      </c>
      <c r="H65" s="40">
        <f t="shared" si="22"/>
        <v>0</v>
      </c>
      <c r="I65" s="40">
        <f t="shared" si="22"/>
        <v>776</v>
      </c>
      <c r="J65" s="40">
        <f t="shared" si="22"/>
        <v>776</v>
      </c>
      <c r="K65" s="40">
        <f t="shared" si="22"/>
        <v>0</v>
      </c>
      <c r="L65" s="40">
        <f t="shared" si="22"/>
        <v>784</v>
      </c>
      <c r="M65" s="40">
        <f t="shared" si="22"/>
        <v>784</v>
      </c>
      <c r="N65" s="40">
        <f t="shared" si="22"/>
        <v>0</v>
      </c>
    </row>
    <row r="66" spans="1:14" s="57" customFormat="1" ht="173.25">
      <c r="A66" s="43" t="s">
        <v>184</v>
      </c>
      <c r="B66" s="41" t="s">
        <v>218</v>
      </c>
      <c r="C66" s="41" t="s">
        <v>547</v>
      </c>
      <c r="D66" s="59" t="s">
        <v>760</v>
      </c>
      <c r="E66" s="41"/>
      <c r="F66" s="40">
        <f t="shared" si="22"/>
        <v>768</v>
      </c>
      <c r="G66" s="40">
        <f t="shared" si="22"/>
        <v>768</v>
      </c>
      <c r="H66" s="40">
        <f t="shared" si="22"/>
        <v>0</v>
      </c>
      <c r="I66" s="40">
        <f t="shared" si="22"/>
        <v>776</v>
      </c>
      <c r="J66" s="40">
        <f t="shared" si="22"/>
        <v>776</v>
      </c>
      <c r="K66" s="40">
        <f t="shared" si="22"/>
        <v>0</v>
      </c>
      <c r="L66" s="40">
        <f t="shared" si="22"/>
        <v>784</v>
      </c>
      <c r="M66" s="40">
        <f t="shared" si="22"/>
        <v>784</v>
      </c>
      <c r="N66" s="40">
        <f t="shared" si="22"/>
        <v>0</v>
      </c>
    </row>
    <row r="67" spans="1:14" s="57" customFormat="1" ht="110.25">
      <c r="A67" s="58" t="s">
        <v>756</v>
      </c>
      <c r="B67" s="41" t="s">
        <v>218</v>
      </c>
      <c r="C67" s="41" t="s">
        <v>547</v>
      </c>
      <c r="D67" s="59" t="s">
        <v>761</v>
      </c>
      <c r="E67" s="41"/>
      <c r="F67" s="40">
        <f aca="true" t="shared" si="23" ref="F67:N67">SUM(F68:F68)</f>
        <v>768</v>
      </c>
      <c r="G67" s="40">
        <f t="shared" si="23"/>
        <v>768</v>
      </c>
      <c r="H67" s="40">
        <f t="shared" si="23"/>
        <v>0</v>
      </c>
      <c r="I67" s="40">
        <f t="shared" si="23"/>
        <v>776</v>
      </c>
      <c r="J67" s="40">
        <f t="shared" si="23"/>
        <v>776</v>
      </c>
      <c r="K67" s="40">
        <f t="shared" si="23"/>
        <v>0</v>
      </c>
      <c r="L67" s="40">
        <f t="shared" si="23"/>
        <v>784</v>
      </c>
      <c r="M67" s="40">
        <f t="shared" si="23"/>
        <v>784</v>
      </c>
      <c r="N67" s="40">
        <f t="shared" si="23"/>
        <v>0</v>
      </c>
    </row>
    <row r="68" spans="1:14" s="57" customFormat="1" ht="220.5">
      <c r="A68" s="44" t="s">
        <v>705</v>
      </c>
      <c r="B68" s="41" t="s">
        <v>218</v>
      </c>
      <c r="C68" s="41" t="s">
        <v>547</v>
      </c>
      <c r="D68" s="45" t="s">
        <v>310</v>
      </c>
      <c r="E68" s="41" t="s">
        <v>518</v>
      </c>
      <c r="F68" s="40">
        <f>SUM(G68:H68)</f>
        <v>768</v>
      </c>
      <c r="G68" s="47">
        <v>768</v>
      </c>
      <c r="H68" s="47"/>
      <c r="I68" s="40">
        <f>SUM(J68:K68)</f>
        <v>776</v>
      </c>
      <c r="J68" s="47">
        <v>776</v>
      </c>
      <c r="K68" s="47"/>
      <c r="L68" s="40">
        <f>SUM(M68:N68)</f>
        <v>784</v>
      </c>
      <c r="M68" s="47">
        <v>784</v>
      </c>
      <c r="N68" s="47"/>
    </row>
    <row r="69" spans="1:14" s="57" customFormat="1" ht="94.5">
      <c r="A69" s="36" t="s">
        <v>655</v>
      </c>
      <c r="B69" s="92" t="s">
        <v>218</v>
      </c>
      <c r="C69" s="68" t="s">
        <v>889</v>
      </c>
      <c r="D69" s="68"/>
      <c r="E69" s="67"/>
      <c r="F69" s="56">
        <f aca="true" t="shared" si="24" ref="F69:N69">F70</f>
        <v>4072.9</v>
      </c>
      <c r="G69" s="56">
        <f t="shared" si="24"/>
        <v>0</v>
      </c>
      <c r="H69" s="56">
        <f t="shared" si="24"/>
        <v>4072.9</v>
      </c>
      <c r="I69" s="56">
        <f t="shared" si="24"/>
        <v>4329</v>
      </c>
      <c r="J69" s="56">
        <f t="shared" si="24"/>
        <v>0</v>
      </c>
      <c r="K69" s="56">
        <f t="shared" si="24"/>
        <v>4329</v>
      </c>
      <c r="L69" s="56">
        <f t="shared" si="24"/>
        <v>4496</v>
      </c>
      <c r="M69" s="56">
        <f t="shared" si="24"/>
        <v>0</v>
      </c>
      <c r="N69" s="56">
        <f t="shared" si="24"/>
        <v>4496</v>
      </c>
    </row>
    <row r="70" spans="1:14" s="57" customFormat="1" ht="94.5">
      <c r="A70" s="58" t="s">
        <v>180</v>
      </c>
      <c r="B70" s="53" t="s">
        <v>218</v>
      </c>
      <c r="C70" s="52" t="s">
        <v>889</v>
      </c>
      <c r="D70" s="51" t="s">
        <v>545</v>
      </c>
      <c r="E70" s="67"/>
      <c r="F70" s="40">
        <f aca="true" t="shared" si="25" ref="F70:N70">SUM(F71)</f>
        <v>4072.9</v>
      </c>
      <c r="G70" s="40">
        <f t="shared" si="25"/>
        <v>0</v>
      </c>
      <c r="H70" s="40">
        <f t="shared" si="25"/>
        <v>4072.9</v>
      </c>
      <c r="I70" s="40">
        <f t="shared" si="25"/>
        <v>4329</v>
      </c>
      <c r="J70" s="40">
        <f t="shared" si="25"/>
        <v>0</v>
      </c>
      <c r="K70" s="40">
        <f t="shared" si="25"/>
        <v>4329</v>
      </c>
      <c r="L70" s="40">
        <f t="shared" si="25"/>
        <v>4496</v>
      </c>
      <c r="M70" s="40">
        <f t="shared" si="25"/>
        <v>0</v>
      </c>
      <c r="N70" s="40">
        <f t="shared" si="25"/>
        <v>4496</v>
      </c>
    </row>
    <row r="71" spans="1:14" s="57" customFormat="1" ht="204.75">
      <c r="A71" s="43" t="s">
        <v>233</v>
      </c>
      <c r="B71" s="53" t="s">
        <v>218</v>
      </c>
      <c r="C71" s="52" t="s">
        <v>889</v>
      </c>
      <c r="D71" s="51" t="s">
        <v>135</v>
      </c>
      <c r="E71" s="67"/>
      <c r="F71" s="40">
        <f>SUM(F72,)</f>
        <v>4072.9</v>
      </c>
      <c r="G71" s="40">
        <f aca="true" t="shared" si="26" ref="G71:N71">SUM(G72,)</f>
        <v>0</v>
      </c>
      <c r="H71" s="40">
        <f t="shared" si="26"/>
        <v>4072.9</v>
      </c>
      <c r="I71" s="40">
        <f t="shared" si="26"/>
        <v>4329</v>
      </c>
      <c r="J71" s="40">
        <f t="shared" si="26"/>
        <v>0</v>
      </c>
      <c r="K71" s="40">
        <f t="shared" si="26"/>
        <v>4329</v>
      </c>
      <c r="L71" s="40">
        <f t="shared" si="26"/>
        <v>4496</v>
      </c>
      <c r="M71" s="40">
        <f t="shared" si="26"/>
        <v>0</v>
      </c>
      <c r="N71" s="40">
        <f t="shared" si="26"/>
        <v>4496</v>
      </c>
    </row>
    <row r="72" spans="1:14" s="57" customFormat="1" ht="78.75">
      <c r="A72" s="43" t="s">
        <v>137</v>
      </c>
      <c r="B72" s="53" t="s">
        <v>218</v>
      </c>
      <c r="C72" s="52" t="s">
        <v>889</v>
      </c>
      <c r="D72" s="51" t="s">
        <v>136</v>
      </c>
      <c r="E72" s="67"/>
      <c r="F72" s="40">
        <f aca="true" t="shared" si="27" ref="F72:N72">SUM(F73:F74)</f>
        <v>4072.9</v>
      </c>
      <c r="G72" s="40">
        <f t="shared" si="27"/>
        <v>0</v>
      </c>
      <c r="H72" s="40">
        <f t="shared" si="27"/>
        <v>4072.9</v>
      </c>
      <c r="I72" s="40">
        <f t="shared" si="27"/>
        <v>4329</v>
      </c>
      <c r="J72" s="40">
        <f t="shared" si="27"/>
        <v>0</v>
      </c>
      <c r="K72" s="40">
        <f t="shared" si="27"/>
        <v>4329</v>
      </c>
      <c r="L72" s="40">
        <f t="shared" si="27"/>
        <v>4496</v>
      </c>
      <c r="M72" s="40">
        <f t="shared" si="27"/>
        <v>0</v>
      </c>
      <c r="N72" s="40">
        <f t="shared" si="27"/>
        <v>4496</v>
      </c>
    </row>
    <row r="73" spans="1:14" ht="220.5">
      <c r="A73" s="43" t="s">
        <v>593</v>
      </c>
      <c r="B73" s="53" t="s">
        <v>218</v>
      </c>
      <c r="C73" s="52" t="s">
        <v>889</v>
      </c>
      <c r="D73" s="52" t="s">
        <v>311</v>
      </c>
      <c r="E73" s="64">
        <v>100</v>
      </c>
      <c r="F73" s="40">
        <f>SUM(G73:H73)</f>
        <v>3896</v>
      </c>
      <c r="G73" s="40">
        <v>0</v>
      </c>
      <c r="H73" s="40">
        <v>3896</v>
      </c>
      <c r="I73" s="40">
        <f>SUM(J73:K73)</f>
        <v>4176</v>
      </c>
      <c r="J73" s="40">
        <v>0</v>
      </c>
      <c r="K73" s="40">
        <v>4176</v>
      </c>
      <c r="L73" s="40">
        <f>SUM(M73:N73)</f>
        <v>4343</v>
      </c>
      <c r="M73" s="40">
        <v>0</v>
      </c>
      <c r="N73" s="40">
        <v>4343</v>
      </c>
    </row>
    <row r="74" spans="1:14" ht="126">
      <c r="A74" s="43" t="s">
        <v>164</v>
      </c>
      <c r="B74" s="53" t="s">
        <v>218</v>
      </c>
      <c r="C74" s="52" t="s">
        <v>889</v>
      </c>
      <c r="D74" s="52" t="s">
        <v>311</v>
      </c>
      <c r="E74" s="64">
        <v>200</v>
      </c>
      <c r="F74" s="40">
        <f>SUM(G74:H74)</f>
        <v>176.9</v>
      </c>
      <c r="G74" s="40"/>
      <c r="H74" s="40">
        <v>176.9</v>
      </c>
      <c r="I74" s="40">
        <f>SUM(J74:K74)</f>
        <v>153</v>
      </c>
      <c r="J74" s="40"/>
      <c r="K74" s="40">
        <v>153</v>
      </c>
      <c r="L74" s="40">
        <f>SUM(M74:N74)</f>
        <v>153</v>
      </c>
      <c r="M74" s="40"/>
      <c r="N74" s="40">
        <v>153</v>
      </c>
    </row>
    <row r="75" spans="1:14" s="57" customFormat="1" ht="63">
      <c r="A75" s="66" t="s">
        <v>268</v>
      </c>
      <c r="B75" s="92" t="s">
        <v>218</v>
      </c>
      <c r="C75" s="68" t="s">
        <v>280</v>
      </c>
      <c r="D75" s="68"/>
      <c r="E75" s="67"/>
      <c r="F75" s="56">
        <f aca="true" t="shared" si="28" ref="F75:N75">F76</f>
        <v>800</v>
      </c>
      <c r="G75" s="56">
        <f t="shared" si="28"/>
        <v>0</v>
      </c>
      <c r="H75" s="56">
        <f t="shared" si="28"/>
        <v>800</v>
      </c>
      <c r="I75" s="56">
        <f t="shared" si="28"/>
        <v>550</v>
      </c>
      <c r="J75" s="56">
        <f t="shared" si="28"/>
        <v>0</v>
      </c>
      <c r="K75" s="56">
        <f t="shared" si="28"/>
        <v>550</v>
      </c>
      <c r="L75" s="56">
        <f t="shared" si="28"/>
        <v>0</v>
      </c>
      <c r="M75" s="56">
        <f t="shared" si="28"/>
        <v>0</v>
      </c>
      <c r="N75" s="56">
        <f t="shared" si="28"/>
        <v>0</v>
      </c>
    </row>
    <row r="76" spans="1:14" ht="94.5">
      <c r="A76" s="80" t="s">
        <v>180</v>
      </c>
      <c r="B76" s="53" t="s">
        <v>218</v>
      </c>
      <c r="C76" s="52" t="s">
        <v>280</v>
      </c>
      <c r="D76" s="51" t="s">
        <v>130</v>
      </c>
      <c r="E76" s="64"/>
      <c r="F76" s="40">
        <f>SUM(F77,)</f>
        <v>800</v>
      </c>
      <c r="G76" s="40">
        <f aca="true" t="shared" si="29" ref="G76:N76">SUM(G77,)</f>
        <v>0</v>
      </c>
      <c r="H76" s="40">
        <f t="shared" si="29"/>
        <v>800</v>
      </c>
      <c r="I76" s="40">
        <f t="shared" si="29"/>
        <v>550</v>
      </c>
      <c r="J76" s="40">
        <f t="shared" si="29"/>
        <v>0</v>
      </c>
      <c r="K76" s="40">
        <f t="shared" si="29"/>
        <v>550</v>
      </c>
      <c r="L76" s="40">
        <f t="shared" si="29"/>
        <v>0</v>
      </c>
      <c r="M76" s="40">
        <f t="shared" si="29"/>
        <v>0</v>
      </c>
      <c r="N76" s="40">
        <f t="shared" si="29"/>
        <v>0</v>
      </c>
    </row>
    <row r="77" spans="1:14" ht="173.25">
      <c r="A77" s="50" t="s">
        <v>338</v>
      </c>
      <c r="B77" s="53" t="s">
        <v>218</v>
      </c>
      <c r="C77" s="52" t="s">
        <v>280</v>
      </c>
      <c r="D77" s="51" t="s">
        <v>269</v>
      </c>
      <c r="E77" s="64"/>
      <c r="F77" s="40">
        <f>SUM(F78,F80)</f>
        <v>800</v>
      </c>
      <c r="G77" s="40">
        <f aca="true" t="shared" si="30" ref="G77:N77">SUM(G78,G80)</f>
        <v>0</v>
      </c>
      <c r="H77" s="40">
        <f t="shared" si="30"/>
        <v>800</v>
      </c>
      <c r="I77" s="40">
        <f t="shared" si="30"/>
        <v>550</v>
      </c>
      <c r="J77" s="40">
        <f t="shared" si="30"/>
        <v>0</v>
      </c>
      <c r="K77" s="40">
        <f t="shared" si="30"/>
        <v>550</v>
      </c>
      <c r="L77" s="40">
        <f t="shared" si="30"/>
        <v>0</v>
      </c>
      <c r="M77" s="40">
        <f t="shared" si="30"/>
        <v>0</v>
      </c>
      <c r="N77" s="40">
        <f t="shared" si="30"/>
        <v>0</v>
      </c>
    </row>
    <row r="78" spans="1:14" ht="78.75">
      <c r="A78" s="50" t="s">
        <v>359</v>
      </c>
      <c r="B78" s="53" t="s">
        <v>218</v>
      </c>
      <c r="C78" s="52" t="s">
        <v>280</v>
      </c>
      <c r="D78" s="51" t="s">
        <v>357</v>
      </c>
      <c r="E78" s="64"/>
      <c r="F78" s="40">
        <f>F79</f>
        <v>250</v>
      </c>
      <c r="G78" s="40">
        <f aca="true" t="shared" si="31" ref="G78:N78">G79</f>
        <v>0</v>
      </c>
      <c r="H78" s="40">
        <f t="shared" si="31"/>
        <v>250</v>
      </c>
      <c r="I78" s="40">
        <f t="shared" si="31"/>
        <v>0</v>
      </c>
      <c r="J78" s="40">
        <f t="shared" si="31"/>
        <v>0</v>
      </c>
      <c r="K78" s="40">
        <f t="shared" si="31"/>
        <v>0</v>
      </c>
      <c r="L78" s="40">
        <f t="shared" si="31"/>
        <v>0</v>
      </c>
      <c r="M78" s="40">
        <f t="shared" si="31"/>
        <v>0</v>
      </c>
      <c r="N78" s="40">
        <f t="shared" si="31"/>
        <v>0</v>
      </c>
    </row>
    <row r="79" spans="1:14" ht="78.75">
      <c r="A79" s="50" t="s">
        <v>786</v>
      </c>
      <c r="B79" s="53" t="s">
        <v>218</v>
      </c>
      <c r="C79" s="52" t="s">
        <v>280</v>
      </c>
      <c r="D79" s="52" t="s">
        <v>358</v>
      </c>
      <c r="E79" s="64">
        <v>300</v>
      </c>
      <c r="F79" s="40">
        <f>SUM(G79:H79)</f>
        <v>250</v>
      </c>
      <c r="G79" s="40"/>
      <c r="H79" s="40">
        <v>250</v>
      </c>
      <c r="I79" s="40">
        <f>SUM(J79:K79)</f>
        <v>0</v>
      </c>
      <c r="J79" s="40"/>
      <c r="K79" s="40"/>
      <c r="L79" s="40">
        <f>SUM(M79:N79)</f>
        <v>0</v>
      </c>
      <c r="M79" s="40"/>
      <c r="N79" s="40"/>
    </row>
    <row r="80" spans="1:14" ht="63">
      <c r="A80" s="50" t="s">
        <v>272</v>
      </c>
      <c r="B80" s="53" t="s">
        <v>218</v>
      </c>
      <c r="C80" s="52" t="s">
        <v>280</v>
      </c>
      <c r="D80" s="51" t="s">
        <v>273</v>
      </c>
      <c r="E80" s="64"/>
      <c r="F80" s="40">
        <f aca="true" t="shared" si="32" ref="F80:N80">F81</f>
        <v>550</v>
      </c>
      <c r="G80" s="40">
        <f t="shared" si="32"/>
        <v>0</v>
      </c>
      <c r="H80" s="40">
        <f t="shared" si="32"/>
        <v>550</v>
      </c>
      <c r="I80" s="40">
        <f t="shared" si="32"/>
        <v>550</v>
      </c>
      <c r="J80" s="40">
        <f t="shared" si="32"/>
        <v>0</v>
      </c>
      <c r="K80" s="40">
        <f t="shared" si="32"/>
        <v>550</v>
      </c>
      <c r="L80" s="40">
        <f t="shared" si="32"/>
        <v>0</v>
      </c>
      <c r="M80" s="40">
        <f t="shared" si="32"/>
        <v>0</v>
      </c>
      <c r="N80" s="40">
        <f t="shared" si="32"/>
        <v>0</v>
      </c>
    </row>
    <row r="81" spans="1:14" ht="94.5">
      <c r="A81" s="50" t="s">
        <v>270</v>
      </c>
      <c r="B81" s="53" t="s">
        <v>218</v>
      </c>
      <c r="C81" s="52" t="s">
        <v>280</v>
      </c>
      <c r="D81" s="52" t="s">
        <v>271</v>
      </c>
      <c r="E81" s="64">
        <v>200</v>
      </c>
      <c r="F81" s="40">
        <f>SUM(G81:H81)</f>
        <v>550</v>
      </c>
      <c r="G81" s="40"/>
      <c r="H81" s="40">
        <v>550</v>
      </c>
      <c r="I81" s="40">
        <f>SUM(J81:K81)</f>
        <v>550</v>
      </c>
      <c r="J81" s="40"/>
      <c r="K81" s="40">
        <v>550</v>
      </c>
      <c r="L81" s="40">
        <f>SUM(M81:N81)</f>
        <v>0</v>
      </c>
      <c r="M81" s="40"/>
      <c r="N81" s="40"/>
    </row>
    <row r="82" spans="1:14" ht="15.75">
      <c r="A82" s="165" t="s">
        <v>523</v>
      </c>
      <c r="B82" s="82" t="s">
        <v>547</v>
      </c>
      <c r="C82" s="41"/>
      <c r="D82" s="41"/>
      <c r="E82" s="41"/>
      <c r="F82" s="56">
        <f aca="true" t="shared" si="33" ref="F82:N82">SUM(F83,F88,F95,F108,F103)</f>
        <v>57865</v>
      </c>
      <c r="G82" s="56">
        <f t="shared" si="33"/>
        <v>2007.3999999999999</v>
      </c>
      <c r="H82" s="56">
        <f t="shared" si="33"/>
        <v>55857.6</v>
      </c>
      <c r="I82" s="56">
        <f t="shared" si="33"/>
        <v>57668.9</v>
      </c>
      <c r="J82" s="56">
        <f t="shared" si="33"/>
        <v>2555.3</v>
      </c>
      <c r="K82" s="56">
        <f t="shared" si="33"/>
        <v>55113.6</v>
      </c>
      <c r="L82" s="56">
        <f t="shared" si="33"/>
        <v>56126.5</v>
      </c>
      <c r="M82" s="56">
        <f t="shared" si="33"/>
        <v>2672.5</v>
      </c>
      <c r="N82" s="56">
        <f t="shared" si="33"/>
        <v>53454</v>
      </c>
    </row>
    <row r="83" spans="1:14" s="57" customFormat="1" ht="31.5">
      <c r="A83" s="165" t="s">
        <v>524</v>
      </c>
      <c r="B83" s="82" t="s">
        <v>547</v>
      </c>
      <c r="C83" s="82" t="s">
        <v>546</v>
      </c>
      <c r="D83" s="55"/>
      <c r="E83" s="55"/>
      <c r="F83" s="56">
        <f>F84</f>
        <v>551</v>
      </c>
      <c r="G83" s="56">
        <f>G87</f>
        <v>551</v>
      </c>
      <c r="H83" s="56">
        <f>H87</f>
        <v>0</v>
      </c>
      <c r="I83" s="56">
        <f>I84</f>
        <v>573</v>
      </c>
      <c r="J83" s="56">
        <f>J87</f>
        <v>573</v>
      </c>
      <c r="K83" s="56">
        <f>K87</f>
        <v>0</v>
      </c>
      <c r="L83" s="56">
        <f>L84</f>
        <v>596</v>
      </c>
      <c r="M83" s="56">
        <f>M87</f>
        <v>596</v>
      </c>
      <c r="N83" s="56">
        <f>N87</f>
        <v>0</v>
      </c>
    </row>
    <row r="84" spans="1:14" s="57" customFormat="1" ht="110.25">
      <c r="A84" s="58" t="s">
        <v>234</v>
      </c>
      <c r="B84" s="46" t="s">
        <v>547</v>
      </c>
      <c r="C84" s="46" t="s">
        <v>546</v>
      </c>
      <c r="D84" s="59" t="s">
        <v>575</v>
      </c>
      <c r="E84" s="55"/>
      <c r="F84" s="40">
        <f>F85</f>
        <v>551</v>
      </c>
      <c r="G84" s="40">
        <f aca="true" t="shared" si="34" ref="G84:N86">G85</f>
        <v>551</v>
      </c>
      <c r="H84" s="40">
        <f t="shared" si="34"/>
        <v>0</v>
      </c>
      <c r="I84" s="40">
        <f>I85</f>
        <v>573</v>
      </c>
      <c r="J84" s="40">
        <f t="shared" si="34"/>
        <v>573</v>
      </c>
      <c r="K84" s="40">
        <f t="shared" si="34"/>
        <v>0</v>
      </c>
      <c r="L84" s="40">
        <f>L85</f>
        <v>596</v>
      </c>
      <c r="M84" s="40">
        <f t="shared" si="34"/>
        <v>596</v>
      </c>
      <c r="N84" s="40">
        <f t="shared" si="34"/>
        <v>0</v>
      </c>
    </row>
    <row r="85" spans="1:14" s="57" customFormat="1" ht="157.5">
      <c r="A85" s="58" t="s">
        <v>235</v>
      </c>
      <c r="B85" s="46" t="s">
        <v>547</v>
      </c>
      <c r="C85" s="46" t="s">
        <v>546</v>
      </c>
      <c r="D85" s="59" t="s">
        <v>126</v>
      </c>
      <c r="E85" s="55"/>
      <c r="F85" s="40">
        <f>F86</f>
        <v>551</v>
      </c>
      <c r="G85" s="40">
        <f t="shared" si="34"/>
        <v>551</v>
      </c>
      <c r="H85" s="40">
        <f t="shared" si="34"/>
        <v>0</v>
      </c>
      <c r="I85" s="40">
        <f>I86</f>
        <v>573</v>
      </c>
      <c r="J85" s="40">
        <f t="shared" si="34"/>
        <v>573</v>
      </c>
      <c r="K85" s="40">
        <f t="shared" si="34"/>
        <v>0</v>
      </c>
      <c r="L85" s="40">
        <f>L86</f>
        <v>596</v>
      </c>
      <c r="M85" s="40">
        <f t="shared" si="34"/>
        <v>596</v>
      </c>
      <c r="N85" s="40">
        <f t="shared" si="34"/>
        <v>0</v>
      </c>
    </row>
    <row r="86" spans="1:14" s="57" customFormat="1" ht="47.25">
      <c r="A86" s="58" t="s">
        <v>200</v>
      </c>
      <c r="B86" s="46" t="s">
        <v>547</v>
      </c>
      <c r="C86" s="46" t="s">
        <v>546</v>
      </c>
      <c r="D86" s="59" t="s">
        <v>127</v>
      </c>
      <c r="E86" s="55"/>
      <c r="F86" s="40">
        <f>F87</f>
        <v>551</v>
      </c>
      <c r="G86" s="40">
        <f t="shared" si="34"/>
        <v>551</v>
      </c>
      <c r="H86" s="40">
        <f t="shared" si="34"/>
        <v>0</v>
      </c>
      <c r="I86" s="40">
        <f>I87</f>
        <v>573</v>
      </c>
      <c r="J86" s="40">
        <f t="shared" si="34"/>
        <v>573</v>
      </c>
      <c r="K86" s="40">
        <f t="shared" si="34"/>
        <v>0</v>
      </c>
      <c r="L86" s="40">
        <f>L87</f>
        <v>596</v>
      </c>
      <c r="M86" s="40">
        <f t="shared" si="34"/>
        <v>596</v>
      </c>
      <c r="N86" s="40">
        <f t="shared" si="34"/>
        <v>0</v>
      </c>
    </row>
    <row r="87" spans="1:14" ht="173.25">
      <c r="A87" s="43" t="s">
        <v>201</v>
      </c>
      <c r="B87" s="46" t="s">
        <v>547</v>
      </c>
      <c r="C87" s="46" t="s">
        <v>546</v>
      </c>
      <c r="D87" s="45" t="s">
        <v>312</v>
      </c>
      <c r="E87" s="41" t="s">
        <v>518</v>
      </c>
      <c r="F87" s="40">
        <f>SUM(G87:H87)</f>
        <v>551</v>
      </c>
      <c r="G87" s="40">
        <v>551</v>
      </c>
      <c r="H87" s="40">
        <v>0</v>
      </c>
      <c r="I87" s="40">
        <f>SUM(J87:K87)</f>
        <v>573</v>
      </c>
      <c r="J87" s="40">
        <v>573</v>
      </c>
      <c r="K87" s="40">
        <v>0</v>
      </c>
      <c r="L87" s="40">
        <f>SUM(M87:N87)</f>
        <v>596</v>
      </c>
      <c r="M87" s="40">
        <v>596</v>
      </c>
      <c r="N87" s="40">
        <v>0</v>
      </c>
    </row>
    <row r="88" spans="1:14" ht="31.5">
      <c r="A88" s="165" t="s">
        <v>873</v>
      </c>
      <c r="B88" s="82" t="s">
        <v>547</v>
      </c>
      <c r="C88" s="82" t="s">
        <v>552</v>
      </c>
      <c r="D88" s="41"/>
      <c r="E88" s="41"/>
      <c r="F88" s="56">
        <f aca="true" t="shared" si="35" ref="F88:N89">SUM(F89,)</f>
        <v>472.5</v>
      </c>
      <c r="G88" s="56">
        <f t="shared" si="35"/>
        <v>472.5</v>
      </c>
      <c r="H88" s="56">
        <f t="shared" si="35"/>
        <v>0</v>
      </c>
      <c r="I88" s="56">
        <f t="shared" si="35"/>
        <v>400</v>
      </c>
      <c r="J88" s="56">
        <f t="shared" si="35"/>
        <v>400</v>
      </c>
      <c r="K88" s="56">
        <f t="shared" si="35"/>
        <v>0</v>
      </c>
      <c r="L88" s="56">
        <f t="shared" si="35"/>
        <v>336.8</v>
      </c>
      <c r="M88" s="56">
        <f t="shared" si="35"/>
        <v>336.8</v>
      </c>
      <c r="N88" s="56">
        <f t="shared" si="35"/>
        <v>0</v>
      </c>
    </row>
    <row r="89" spans="1:14" ht="78.75">
      <c r="A89" s="58" t="s">
        <v>188</v>
      </c>
      <c r="B89" s="46" t="s">
        <v>547</v>
      </c>
      <c r="C89" s="46" t="s">
        <v>552</v>
      </c>
      <c r="D89" s="59" t="s">
        <v>202</v>
      </c>
      <c r="E89" s="41"/>
      <c r="F89" s="40">
        <f t="shared" si="35"/>
        <v>472.5</v>
      </c>
      <c r="G89" s="40">
        <f t="shared" si="35"/>
        <v>472.5</v>
      </c>
      <c r="H89" s="40">
        <f t="shared" si="35"/>
        <v>0</v>
      </c>
      <c r="I89" s="40">
        <f t="shared" si="35"/>
        <v>400</v>
      </c>
      <c r="J89" s="40">
        <f t="shared" si="35"/>
        <v>400</v>
      </c>
      <c r="K89" s="40">
        <f t="shared" si="35"/>
        <v>0</v>
      </c>
      <c r="L89" s="40">
        <f t="shared" si="35"/>
        <v>336.8</v>
      </c>
      <c r="M89" s="40">
        <f t="shared" si="35"/>
        <v>336.8</v>
      </c>
      <c r="N89" s="40">
        <f t="shared" si="35"/>
        <v>0</v>
      </c>
    </row>
    <row r="90" spans="1:14" ht="141.75">
      <c r="A90" s="58" t="s">
        <v>189</v>
      </c>
      <c r="B90" s="46" t="s">
        <v>547</v>
      </c>
      <c r="C90" s="46" t="s">
        <v>552</v>
      </c>
      <c r="D90" s="59" t="s">
        <v>844</v>
      </c>
      <c r="E90" s="41"/>
      <c r="F90" s="40">
        <f aca="true" t="shared" si="36" ref="F90:N90">SUM(F91,F93)</f>
        <v>472.5</v>
      </c>
      <c r="G90" s="40">
        <f t="shared" si="36"/>
        <v>472.5</v>
      </c>
      <c r="H90" s="40">
        <f t="shared" si="36"/>
        <v>0</v>
      </c>
      <c r="I90" s="40">
        <f t="shared" si="36"/>
        <v>400</v>
      </c>
      <c r="J90" s="40">
        <f t="shared" si="36"/>
        <v>400</v>
      </c>
      <c r="K90" s="40">
        <f t="shared" si="36"/>
        <v>0</v>
      </c>
      <c r="L90" s="40">
        <f t="shared" si="36"/>
        <v>336.8</v>
      </c>
      <c r="M90" s="40">
        <f t="shared" si="36"/>
        <v>336.8</v>
      </c>
      <c r="N90" s="40">
        <f t="shared" si="36"/>
        <v>0</v>
      </c>
    </row>
    <row r="91" spans="1:14" ht="78.75">
      <c r="A91" s="44" t="s">
        <v>710</v>
      </c>
      <c r="B91" s="46" t="s">
        <v>547</v>
      </c>
      <c r="C91" s="46" t="s">
        <v>552</v>
      </c>
      <c r="D91" s="59" t="s">
        <v>674</v>
      </c>
      <c r="E91" s="41"/>
      <c r="F91" s="40">
        <f aca="true" t="shared" si="37" ref="F91:N91">SUM(F92:F92)</f>
        <v>81.1</v>
      </c>
      <c r="G91" s="40">
        <f t="shared" si="37"/>
        <v>81.1</v>
      </c>
      <c r="H91" s="40">
        <f t="shared" si="37"/>
        <v>0</v>
      </c>
      <c r="I91" s="40">
        <f t="shared" si="37"/>
        <v>84.3</v>
      </c>
      <c r="J91" s="40">
        <f t="shared" si="37"/>
        <v>84.3</v>
      </c>
      <c r="K91" s="40">
        <f t="shared" si="37"/>
        <v>0</v>
      </c>
      <c r="L91" s="40">
        <f t="shared" si="37"/>
        <v>84.3</v>
      </c>
      <c r="M91" s="40">
        <f t="shared" si="37"/>
        <v>84.3</v>
      </c>
      <c r="N91" s="40">
        <f t="shared" si="37"/>
        <v>0</v>
      </c>
    </row>
    <row r="92" spans="1:14" ht="267.75">
      <c r="A92" s="44" t="s">
        <v>112</v>
      </c>
      <c r="B92" s="46" t="s">
        <v>547</v>
      </c>
      <c r="C92" s="46" t="s">
        <v>552</v>
      </c>
      <c r="D92" s="45" t="s">
        <v>678</v>
      </c>
      <c r="E92" s="41" t="s">
        <v>518</v>
      </c>
      <c r="F92" s="40">
        <f>SUM(G92:H92)</f>
        <v>81.1</v>
      </c>
      <c r="G92" s="40">
        <v>81.1</v>
      </c>
      <c r="H92" s="40"/>
      <c r="I92" s="40">
        <f>SUM(J92:K92)</f>
        <v>84.3</v>
      </c>
      <c r="J92" s="40">
        <v>84.3</v>
      </c>
      <c r="K92" s="40"/>
      <c r="L92" s="40">
        <f>SUM(M92:N92)</f>
        <v>84.3</v>
      </c>
      <c r="M92" s="40">
        <v>84.3</v>
      </c>
      <c r="N92" s="40"/>
    </row>
    <row r="93" spans="1:14" ht="63">
      <c r="A93" s="44" t="s">
        <v>408</v>
      </c>
      <c r="B93" s="41" t="s">
        <v>547</v>
      </c>
      <c r="C93" s="41" t="s">
        <v>552</v>
      </c>
      <c r="D93" s="59" t="s">
        <v>406</v>
      </c>
      <c r="E93" s="41"/>
      <c r="F93" s="40">
        <f aca="true" t="shared" si="38" ref="F93:N93">F94</f>
        <v>391.4</v>
      </c>
      <c r="G93" s="40">
        <f t="shared" si="38"/>
        <v>391.4</v>
      </c>
      <c r="H93" s="40">
        <f t="shared" si="38"/>
        <v>0</v>
      </c>
      <c r="I93" s="40">
        <f t="shared" si="38"/>
        <v>315.7</v>
      </c>
      <c r="J93" s="40">
        <f t="shared" si="38"/>
        <v>315.7</v>
      </c>
      <c r="K93" s="40">
        <f t="shared" si="38"/>
        <v>0</v>
      </c>
      <c r="L93" s="40">
        <f t="shared" si="38"/>
        <v>252.5</v>
      </c>
      <c r="M93" s="40">
        <f t="shared" si="38"/>
        <v>252.5</v>
      </c>
      <c r="N93" s="40">
        <f t="shared" si="38"/>
        <v>0</v>
      </c>
    </row>
    <row r="94" spans="1:14" ht="126">
      <c r="A94" s="44" t="s">
        <v>409</v>
      </c>
      <c r="B94" s="41" t="s">
        <v>547</v>
      </c>
      <c r="C94" s="41" t="s">
        <v>552</v>
      </c>
      <c r="D94" s="45" t="s">
        <v>407</v>
      </c>
      <c r="E94" s="41" t="s">
        <v>520</v>
      </c>
      <c r="F94" s="40">
        <f>G94+H94</f>
        <v>391.4</v>
      </c>
      <c r="G94" s="40">
        <v>391.4</v>
      </c>
      <c r="H94" s="40"/>
      <c r="I94" s="40">
        <f>J94+K94</f>
        <v>315.7</v>
      </c>
      <c r="J94" s="40">
        <v>315.7</v>
      </c>
      <c r="K94" s="40"/>
      <c r="L94" s="40">
        <f>M94+N94</f>
        <v>252.5</v>
      </c>
      <c r="M94" s="40">
        <v>252.5</v>
      </c>
      <c r="N94" s="40"/>
    </row>
    <row r="95" spans="1:14" ht="15.75">
      <c r="A95" s="165" t="s">
        <v>874</v>
      </c>
      <c r="B95" s="82" t="s">
        <v>547</v>
      </c>
      <c r="C95" s="82" t="s">
        <v>220</v>
      </c>
      <c r="D95" s="41"/>
      <c r="E95" s="41"/>
      <c r="F95" s="56">
        <f aca="true" t="shared" si="39" ref="F95:N96">F96</f>
        <v>4327.1</v>
      </c>
      <c r="G95" s="56">
        <f t="shared" si="39"/>
        <v>8.1</v>
      </c>
      <c r="H95" s="56">
        <f t="shared" si="39"/>
        <v>4319</v>
      </c>
      <c r="I95" s="56">
        <f t="shared" si="39"/>
        <v>4327.1</v>
      </c>
      <c r="J95" s="56">
        <f t="shared" si="39"/>
        <v>8.1</v>
      </c>
      <c r="K95" s="56">
        <f t="shared" si="39"/>
        <v>4319</v>
      </c>
      <c r="L95" s="56">
        <f t="shared" si="39"/>
        <v>1753</v>
      </c>
      <c r="M95" s="56">
        <f t="shared" si="39"/>
        <v>8.1</v>
      </c>
      <c r="N95" s="56">
        <f t="shared" si="39"/>
        <v>1744.9</v>
      </c>
    </row>
    <row r="96" spans="1:14" ht="94.5">
      <c r="A96" s="58" t="s">
        <v>191</v>
      </c>
      <c r="B96" s="46" t="s">
        <v>547</v>
      </c>
      <c r="C96" s="46" t="s">
        <v>220</v>
      </c>
      <c r="D96" s="59" t="s">
        <v>203</v>
      </c>
      <c r="E96" s="41"/>
      <c r="F96" s="40">
        <f t="shared" si="39"/>
        <v>4327.1</v>
      </c>
      <c r="G96" s="40">
        <f t="shared" si="39"/>
        <v>8.1</v>
      </c>
      <c r="H96" s="40">
        <f t="shared" si="39"/>
        <v>4319</v>
      </c>
      <c r="I96" s="40">
        <f t="shared" si="39"/>
        <v>4327.1</v>
      </c>
      <c r="J96" s="40">
        <f t="shared" si="39"/>
        <v>8.1</v>
      </c>
      <c r="K96" s="40">
        <f t="shared" si="39"/>
        <v>4319</v>
      </c>
      <c r="L96" s="40">
        <f t="shared" si="39"/>
        <v>1753</v>
      </c>
      <c r="M96" s="40">
        <f t="shared" si="39"/>
        <v>8.1</v>
      </c>
      <c r="N96" s="40">
        <f t="shared" si="39"/>
        <v>1744.9</v>
      </c>
    </row>
    <row r="97" spans="1:14" ht="141.75">
      <c r="A97" s="58" t="s">
        <v>190</v>
      </c>
      <c r="B97" s="46" t="s">
        <v>547</v>
      </c>
      <c r="C97" s="46" t="s">
        <v>220</v>
      </c>
      <c r="D97" s="59" t="s">
        <v>204</v>
      </c>
      <c r="E97" s="41"/>
      <c r="F97" s="40">
        <f>SUM(F98,F101)</f>
        <v>4327.1</v>
      </c>
      <c r="G97" s="40">
        <f aca="true" t="shared" si="40" ref="G97:N97">SUM(G98,G101)</f>
        <v>8.1</v>
      </c>
      <c r="H97" s="40">
        <f t="shared" si="40"/>
        <v>4319</v>
      </c>
      <c r="I97" s="40">
        <f t="shared" si="40"/>
        <v>4327.1</v>
      </c>
      <c r="J97" s="40">
        <f t="shared" si="40"/>
        <v>8.1</v>
      </c>
      <c r="K97" s="40">
        <f t="shared" si="40"/>
        <v>4319</v>
      </c>
      <c r="L97" s="40">
        <f t="shared" si="40"/>
        <v>1753</v>
      </c>
      <c r="M97" s="40">
        <f t="shared" si="40"/>
        <v>8.1</v>
      </c>
      <c r="N97" s="40">
        <f t="shared" si="40"/>
        <v>1744.9</v>
      </c>
    </row>
    <row r="98" spans="1:14" ht="47.25">
      <c r="A98" s="58" t="s">
        <v>207</v>
      </c>
      <c r="B98" s="46" t="s">
        <v>547</v>
      </c>
      <c r="C98" s="46" t="s">
        <v>220</v>
      </c>
      <c r="D98" s="59" t="s">
        <v>205</v>
      </c>
      <c r="E98" s="41"/>
      <c r="F98" s="40">
        <f>SUM(F99:F100)</f>
        <v>3469.1</v>
      </c>
      <c r="G98" s="40">
        <f aca="true" t="shared" si="41" ref="G98:N98">SUM(G99:G100)</f>
        <v>8.1</v>
      </c>
      <c r="H98" s="40">
        <f t="shared" si="41"/>
        <v>3461</v>
      </c>
      <c r="I98" s="40">
        <f t="shared" si="41"/>
        <v>3469.1</v>
      </c>
      <c r="J98" s="40">
        <f t="shared" si="41"/>
        <v>8.1</v>
      </c>
      <c r="K98" s="40">
        <f>SUM(K99:K100)</f>
        <v>3461</v>
      </c>
      <c r="L98" s="40">
        <f t="shared" si="41"/>
        <v>1753</v>
      </c>
      <c r="M98" s="40">
        <f t="shared" si="41"/>
        <v>8.1</v>
      </c>
      <c r="N98" s="40">
        <f t="shared" si="41"/>
        <v>1744.9</v>
      </c>
    </row>
    <row r="99" spans="1:14" ht="78.75">
      <c r="A99" s="43" t="s">
        <v>169</v>
      </c>
      <c r="B99" s="46" t="s">
        <v>547</v>
      </c>
      <c r="C99" s="46" t="s">
        <v>220</v>
      </c>
      <c r="D99" s="45" t="s">
        <v>313</v>
      </c>
      <c r="E99" s="41" t="s">
        <v>520</v>
      </c>
      <c r="F99" s="40">
        <f>SUM(G99:H99)</f>
        <v>3461</v>
      </c>
      <c r="G99" s="40">
        <v>0</v>
      </c>
      <c r="H99" s="40">
        <v>3461</v>
      </c>
      <c r="I99" s="40">
        <f>SUM(J99:K99)</f>
        <v>3461</v>
      </c>
      <c r="J99" s="40">
        <v>0</v>
      </c>
      <c r="K99" s="40">
        <v>3461</v>
      </c>
      <c r="L99" s="40">
        <f>SUM(M99:N99)</f>
        <v>1744.9</v>
      </c>
      <c r="M99" s="40">
        <v>0</v>
      </c>
      <c r="N99" s="40">
        <v>1744.9</v>
      </c>
    </row>
    <row r="100" spans="1:14" ht="252">
      <c r="A100" s="43" t="s">
        <v>111</v>
      </c>
      <c r="B100" s="46" t="s">
        <v>547</v>
      </c>
      <c r="C100" s="46" t="s">
        <v>220</v>
      </c>
      <c r="D100" s="45" t="s">
        <v>764</v>
      </c>
      <c r="E100" s="41" t="s">
        <v>518</v>
      </c>
      <c r="F100" s="40">
        <f>SUM(G100:H100)</f>
        <v>8.1</v>
      </c>
      <c r="G100" s="40">
        <v>8.1</v>
      </c>
      <c r="H100" s="40">
        <v>0</v>
      </c>
      <c r="I100" s="40">
        <f>SUM(J100:K100)</f>
        <v>8.1</v>
      </c>
      <c r="J100" s="40">
        <v>8.1</v>
      </c>
      <c r="K100" s="40">
        <v>0</v>
      </c>
      <c r="L100" s="40">
        <f>SUM(M100:N100)</f>
        <v>8.1</v>
      </c>
      <c r="M100" s="40">
        <v>8.1</v>
      </c>
      <c r="N100" s="40">
        <v>0</v>
      </c>
    </row>
    <row r="101" spans="1:14" ht="63">
      <c r="A101" s="43" t="s">
        <v>766</v>
      </c>
      <c r="B101" s="46" t="s">
        <v>547</v>
      </c>
      <c r="C101" s="46" t="s">
        <v>220</v>
      </c>
      <c r="D101" s="59" t="s">
        <v>765</v>
      </c>
      <c r="E101" s="41"/>
      <c r="F101" s="40">
        <f>F102</f>
        <v>858</v>
      </c>
      <c r="G101" s="40">
        <f aca="true" t="shared" si="42" ref="G101:N101">G102</f>
        <v>0</v>
      </c>
      <c r="H101" s="40">
        <f t="shared" si="42"/>
        <v>858</v>
      </c>
      <c r="I101" s="40">
        <f t="shared" si="42"/>
        <v>858</v>
      </c>
      <c r="J101" s="40">
        <f t="shared" si="42"/>
        <v>0</v>
      </c>
      <c r="K101" s="40">
        <f t="shared" si="42"/>
        <v>858</v>
      </c>
      <c r="L101" s="40">
        <f t="shared" si="42"/>
        <v>0</v>
      </c>
      <c r="M101" s="40">
        <f t="shared" si="42"/>
        <v>0</v>
      </c>
      <c r="N101" s="40">
        <f t="shared" si="42"/>
        <v>0</v>
      </c>
    </row>
    <row r="102" spans="1:14" ht="126">
      <c r="A102" s="43" t="s">
        <v>170</v>
      </c>
      <c r="B102" s="46" t="s">
        <v>547</v>
      </c>
      <c r="C102" s="46" t="s">
        <v>220</v>
      </c>
      <c r="D102" s="45" t="s">
        <v>474</v>
      </c>
      <c r="E102" s="41" t="s">
        <v>520</v>
      </c>
      <c r="F102" s="40">
        <f>SUM(G102:H102)</f>
        <v>858</v>
      </c>
      <c r="G102" s="40"/>
      <c r="H102" s="40">
        <v>858</v>
      </c>
      <c r="I102" s="40">
        <f>SUM(J102:K102)</f>
        <v>858</v>
      </c>
      <c r="J102" s="40"/>
      <c r="K102" s="40">
        <v>858</v>
      </c>
      <c r="L102" s="40">
        <f>SUM(M102:N102)</f>
        <v>0</v>
      </c>
      <c r="M102" s="40"/>
      <c r="N102" s="40"/>
    </row>
    <row r="103" spans="1:14" s="57" customFormat="1" ht="31.5">
      <c r="A103" s="165" t="s">
        <v>905</v>
      </c>
      <c r="B103" s="82" t="s">
        <v>547</v>
      </c>
      <c r="C103" s="82" t="s">
        <v>219</v>
      </c>
      <c r="D103" s="107"/>
      <c r="E103" s="55"/>
      <c r="F103" s="56">
        <f aca="true" t="shared" si="43" ref="F103:N104">F104</f>
        <v>16697</v>
      </c>
      <c r="G103" s="56">
        <f t="shared" si="43"/>
        <v>0</v>
      </c>
      <c r="H103" s="56">
        <f t="shared" si="43"/>
        <v>16697</v>
      </c>
      <c r="I103" s="56">
        <f t="shared" si="43"/>
        <v>14827</v>
      </c>
      <c r="J103" s="56">
        <f t="shared" si="43"/>
        <v>0</v>
      </c>
      <c r="K103" s="56">
        <f t="shared" si="43"/>
        <v>14827</v>
      </c>
      <c r="L103" s="56">
        <f t="shared" si="43"/>
        <v>14572</v>
      </c>
      <c r="M103" s="56">
        <f t="shared" si="43"/>
        <v>0</v>
      </c>
      <c r="N103" s="56">
        <f t="shared" si="43"/>
        <v>14572</v>
      </c>
    </row>
    <row r="104" spans="1:14" s="57" customFormat="1" ht="94.5">
      <c r="A104" s="58" t="s">
        <v>191</v>
      </c>
      <c r="B104" s="46" t="s">
        <v>547</v>
      </c>
      <c r="C104" s="46" t="s">
        <v>219</v>
      </c>
      <c r="D104" s="59" t="s">
        <v>203</v>
      </c>
      <c r="E104" s="55"/>
      <c r="F104" s="40">
        <f>F105</f>
        <v>16697</v>
      </c>
      <c r="G104" s="40">
        <f t="shared" si="43"/>
        <v>0</v>
      </c>
      <c r="H104" s="40">
        <f t="shared" si="43"/>
        <v>16697</v>
      </c>
      <c r="I104" s="40">
        <f>I105</f>
        <v>14827</v>
      </c>
      <c r="J104" s="40">
        <f t="shared" si="43"/>
        <v>0</v>
      </c>
      <c r="K104" s="40">
        <f t="shared" si="43"/>
        <v>14827</v>
      </c>
      <c r="L104" s="40">
        <f>L105</f>
        <v>14572</v>
      </c>
      <c r="M104" s="40">
        <f t="shared" si="43"/>
        <v>0</v>
      </c>
      <c r="N104" s="40">
        <f t="shared" si="43"/>
        <v>14572</v>
      </c>
    </row>
    <row r="105" spans="1:14" s="57" customFormat="1" ht="141.75">
      <c r="A105" s="58" t="s">
        <v>192</v>
      </c>
      <c r="B105" s="46" t="s">
        <v>547</v>
      </c>
      <c r="C105" s="46" t="s">
        <v>219</v>
      </c>
      <c r="D105" s="59" t="s">
        <v>208</v>
      </c>
      <c r="E105" s="55"/>
      <c r="F105" s="40">
        <f>SUM(F106,)</f>
        <v>16697</v>
      </c>
      <c r="G105" s="40">
        <f aca="true" t="shared" si="44" ref="G105:N105">SUM(G106,)</f>
        <v>0</v>
      </c>
      <c r="H105" s="40">
        <f t="shared" si="44"/>
        <v>16697</v>
      </c>
      <c r="I105" s="40">
        <f t="shared" si="44"/>
        <v>14827</v>
      </c>
      <c r="J105" s="40">
        <f t="shared" si="44"/>
        <v>0</v>
      </c>
      <c r="K105" s="40">
        <f t="shared" si="44"/>
        <v>14827</v>
      </c>
      <c r="L105" s="40">
        <f t="shared" si="44"/>
        <v>14572</v>
      </c>
      <c r="M105" s="40">
        <f t="shared" si="44"/>
        <v>0</v>
      </c>
      <c r="N105" s="40">
        <f t="shared" si="44"/>
        <v>14572</v>
      </c>
    </row>
    <row r="106" spans="1:14" s="57" customFormat="1" ht="78.75">
      <c r="A106" s="58" t="s">
        <v>210</v>
      </c>
      <c r="B106" s="46" t="s">
        <v>547</v>
      </c>
      <c r="C106" s="46" t="s">
        <v>219</v>
      </c>
      <c r="D106" s="59" t="s">
        <v>209</v>
      </c>
      <c r="E106" s="55"/>
      <c r="F106" s="40">
        <f>SUM(F107:F107)</f>
        <v>16697</v>
      </c>
      <c r="G106" s="40">
        <f aca="true" t="shared" si="45" ref="G106:N106">SUM(G107:G107)</f>
        <v>0</v>
      </c>
      <c r="H106" s="40">
        <f t="shared" si="45"/>
        <v>16697</v>
      </c>
      <c r="I106" s="40">
        <f t="shared" si="45"/>
        <v>14827</v>
      </c>
      <c r="J106" s="40">
        <f t="shared" si="45"/>
        <v>0</v>
      </c>
      <c r="K106" s="40">
        <f t="shared" si="45"/>
        <v>14827</v>
      </c>
      <c r="L106" s="40">
        <f t="shared" si="45"/>
        <v>14572</v>
      </c>
      <c r="M106" s="40">
        <f t="shared" si="45"/>
        <v>0</v>
      </c>
      <c r="N106" s="40">
        <f t="shared" si="45"/>
        <v>14572</v>
      </c>
    </row>
    <row r="107" spans="1:14" s="57" customFormat="1" ht="126">
      <c r="A107" s="43" t="s">
        <v>457</v>
      </c>
      <c r="B107" s="46" t="s">
        <v>547</v>
      </c>
      <c r="C107" s="46" t="s">
        <v>219</v>
      </c>
      <c r="D107" s="45" t="s">
        <v>458</v>
      </c>
      <c r="E107" s="41" t="s">
        <v>883</v>
      </c>
      <c r="F107" s="40">
        <f>SUM(G107:H107)</f>
        <v>16697</v>
      </c>
      <c r="G107" s="40"/>
      <c r="H107" s="40">
        <v>16697</v>
      </c>
      <c r="I107" s="40">
        <f>SUM(J107:K107)</f>
        <v>14827</v>
      </c>
      <c r="J107" s="40"/>
      <c r="K107" s="40">
        <v>14827</v>
      </c>
      <c r="L107" s="40">
        <f>SUM(M107:N107)</f>
        <v>14572</v>
      </c>
      <c r="M107" s="40"/>
      <c r="N107" s="40">
        <v>14572</v>
      </c>
    </row>
    <row r="108" spans="1:14" ht="31.5">
      <c r="A108" s="165" t="s">
        <v>907</v>
      </c>
      <c r="B108" s="82" t="s">
        <v>547</v>
      </c>
      <c r="C108" s="55">
        <v>12</v>
      </c>
      <c r="D108" s="41"/>
      <c r="E108" s="41"/>
      <c r="F108" s="56">
        <f>SUM(F109,F115,F121)</f>
        <v>35817.4</v>
      </c>
      <c r="G108" s="56">
        <f aca="true" t="shared" si="46" ref="G108:N108">SUM(G109,G115,G121)</f>
        <v>975.8</v>
      </c>
      <c r="H108" s="56">
        <f t="shared" si="46"/>
        <v>34841.6</v>
      </c>
      <c r="I108" s="56">
        <f t="shared" si="46"/>
        <v>37541.8</v>
      </c>
      <c r="J108" s="56">
        <f t="shared" si="46"/>
        <v>1574.2</v>
      </c>
      <c r="K108" s="56">
        <f t="shared" si="46"/>
        <v>35967.6</v>
      </c>
      <c r="L108" s="56">
        <f t="shared" si="46"/>
        <v>38868.7</v>
      </c>
      <c r="M108" s="56">
        <f t="shared" si="46"/>
        <v>1731.6</v>
      </c>
      <c r="N108" s="56">
        <f t="shared" si="46"/>
        <v>37137.1</v>
      </c>
    </row>
    <row r="109" spans="1:14" ht="126">
      <c r="A109" s="21" t="s">
        <v>186</v>
      </c>
      <c r="B109" s="46" t="s">
        <v>547</v>
      </c>
      <c r="C109" s="41" t="s">
        <v>908</v>
      </c>
      <c r="D109" s="59" t="s">
        <v>575</v>
      </c>
      <c r="E109" s="41"/>
      <c r="F109" s="40">
        <f>SUM(F110,)</f>
        <v>313</v>
      </c>
      <c r="G109" s="40">
        <f aca="true" t="shared" si="47" ref="G109:N109">SUM(G110,)</f>
        <v>0</v>
      </c>
      <c r="H109" s="40">
        <f t="shared" si="47"/>
        <v>313</v>
      </c>
      <c r="I109" s="40">
        <f t="shared" si="47"/>
        <v>0</v>
      </c>
      <c r="J109" s="40">
        <f t="shared" si="47"/>
        <v>0</v>
      </c>
      <c r="K109" s="40">
        <f t="shared" si="47"/>
        <v>0</v>
      </c>
      <c r="L109" s="40">
        <f t="shared" si="47"/>
        <v>0</v>
      </c>
      <c r="M109" s="40">
        <f t="shared" si="47"/>
        <v>0</v>
      </c>
      <c r="N109" s="40">
        <f t="shared" si="47"/>
        <v>0</v>
      </c>
    </row>
    <row r="110" spans="1:14" ht="157.5">
      <c r="A110" s="21" t="s">
        <v>596</v>
      </c>
      <c r="B110" s="46" t="s">
        <v>547</v>
      </c>
      <c r="C110" s="41" t="s">
        <v>908</v>
      </c>
      <c r="D110" s="59" t="s">
        <v>597</v>
      </c>
      <c r="E110" s="41"/>
      <c r="F110" s="40">
        <f>SUM(F111,F113)</f>
        <v>313</v>
      </c>
      <c r="G110" s="40">
        <f aca="true" t="shared" si="48" ref="G110:N110">SUM(G111,G113)</f>
        <v>0</v>
      </c>
      <c r="H110" s="40">
        <f t="shared" si="48"/>
        <v>313</v>
      </c>
      <c r="I110" s="40">
        <f t="shared" si="48"/>
        <v>0</v>
      </c>
      <c r="J110" s="40">
        <f t="shared" si="48"/>
        <v>0</v>
      </c>
      <c r="K110" s="40">
        <f t="shared" si="48"/>
        <v>0</v>
      </c>
      <c r="L110" s="40">
        <f t="shared" si="48"/>
        <v>0</v>
      </c>
      <c r="M110" s="40">
        <f t="shared" si="48"/>
        <v>0</v>
      </c>
      <c r="N110" s="40">
        <f t="shared" si="48"/>
        <v>0</v>
      </c>
    </row>
    <row r="111" spans="1:14" ht="110.25">
      <c r="A111" s="21" t="s">
        <v>598</v>
      </c>
      <c r="B111" s="46" t="s">
        <v>547</v>
      </c>
      <c r="C111" s="41" t="s">
        <v>908</v>
      </c>
      <c r="D111" s="59" t="s">
        <v>599</v>
      </c>
      <c r="E111" s="41"/>
      <c r="F111" s="40">
        <f>F112</f>
        <v>153</v>
      </c>
      <c r="G111" s="40">
        <f aca="true" t="shared" si="49" ref="G111:N111">G112</f>
        <v>0</v>
      </c>
      <c r="H111" s="40">
        <f t="shared" si="49"/>
        <v>153</v>
      </c>
      <c r="I111" s="40">
        <f t="shared" si="49"/>
        <v>0</v>
      </c>
      <c r="J111" s="40">
        <f t="shared" si="49"/>
        <v>0</v>
      </c>
      <c r="K111" s="40">
        <f t="shared" si="49"/>
        <v>0</v>
      </c>
      <c r="L111" s="40">
        <f t="shared" si="49"/>
        <v>0</v>
      </c>
      <c r="M111" s="40">
        <f t="shared" si="49"/>
        <v>0</v>
      </c>
      <c r="N111" s="40">
        <f t="shared" si="49"/>
        <v>0</v>
      </c>
    </row>
    <row r="112" spans="1:14" ht="141.75">
      <c r="A112" s="21" t="s">
        <v>600</v>
      </c>
      <c r="B112" s="46" t="s">
        <v>547</v>
      </c>
      <c r="C112" s="41" t="s">
        <v>908</v>
      </c>
      <c r="D112" s="45" t="s">
        <v>601</v>
      </c>
      <c r="E112" s="41" t="s">
        <v>520</v>
      </c>
      <c r="F112" s="40">
        <f>SUM(G112:H112)</f>
        <v>153</v>
      </c>
      <c r="G112" s="47"/>
      <c r="H112" s="47">
        <v>153</v>
      </c>
      <c r="I112" s="40">
        <f>SUM(J112:K112)</f>
        <v>0</v>
      </c>
      <c r="J112" s="47"/>
      <c r="K112" s="47">
        <v>0</v>
      </c>
      <c r="L112" s="40">
        <f>SUM(M112:N112)</f>
        <v>0</v>
      </c>
      <c r="M112" s="47"/>
      <c r="N112" s="47">
        <v>0</v>
      </c>
    </row>
    <row r="113" spans="1:14" ht="63">
      <c r="A113" s="21" t="s">
        <v>602</v>
      </c>
      <c r="B113" s="46" t="s">
        <v>547</v>
      </c>
      <c r="C113" s="41" t="s">
        <v>908</v>
      </c>
      <c r="D113" s="59" t="s">
        <v>603</v>
      </c>
      <c r="E113" s="41"/>
      <c r="F113" s="40">
        <f>F114</f>
        <v>160</v>
      </c>
      <c r="G113" s="40">
        <f aca="true" t="shared" si="50" ref="G113:N113">G114</f>
        <v>0</v>
      </c>
      <c r="H113" s="40">
        <f t="shared" si="50"/>
        <v>160</v>
      </c>
      <c r="I113" s="40">
        <f t="shared" si="50"/>
        <v>0</v>
      </c>
      <c r="J113" s="40">
        <f t="shared" si="50"/>
        <v>0</v>
      </c>
      <c r="K113" s="40">
        <f t="shared" si="50"/>
        <v>0</v>
      </c>
      <c r="L113" s="40">
        <f t="shared" si="50"/>
        <v>0</v>
      </c>
      <c r="M113" s="40">
        <f t="shared" si="50"/>
        <v>0</v>
      </c>
      <c r="N113" s="40">
        <f t="shared" si="50"/>
        <v>0</v>
      </c>
    </row>
    <row r="114" spans="1:14" ht="94.5">
      <c r="A114" s="21" t="s">
        <v>604</v>
      </c>
      <c r="B114" s="46" t="s">
        <v>547</v>
      </c>
      <c r="C114" s="41" t="s">
        <v>908</v>
      </c>
      <c r="D114" s="45" t="s">
        <v>605</v>
      </c>
      <c r="E114" s="41" t="s">
        <v>520</v>
      </c>
      <c r="F114" s="40">
        <f>SUM(G114:H114)</f>
        <v>160</v>
      </c>
      <c r="G114" s="47"/>
      <c r="H114" s="47">
        <v>160</v>
      </c>
      <c r="I114" s="40">
        <f>SUM(J114:K114)</f>
        <v>0</v>
      </c>
      <c r="J114" s="47"/>
      <c r="K114" s="47"/>
      <c r="L114" s="40">
        <f>SUM(M114:N114)</f>
        <v>0</v>
      </c>
      <c r="M114" s="47"/>
      <c r="N114" s="47"/>
    </row>
    <row r="115" spans="1:14" ht="78.75">
      <c r="A115" s="58" t="s">
        <v>193</v>
      </c>
      <c r="B115" s="46" t="s">
        <v>547</v>
      </c>
      <c r="C115" s="41" t="s">
        <v>908</v>
      </c>
      <c r="D115" s="59" t="s">
        <v>261</v>
      </c>
      <c r="E115" s="88"/>
      <c r="F115" s="40">
        <f>F116</f>
        <v>5544.6</v>
      </c>
      <c r="G115" s="40">
        <f aca="true" t="shared" si="51" ref="G115:N115">G116</f>
        <v>0</v>
      </c>
      <c r="H115" s="40">
        <f t="shared" si="51"/>
        <v>5544.6</v>
      </c>
      <c r="I115" s="40">
        <f t="shared" si="51"/>
        <v>5515.6</v>
      </c>
      <c r="J115" s="40">
        <f t="shared" si="51"/>
        <v>0</v>
      </c>
      <c r="K115" s="40">
        <f t="shared" si="51"/>
        <v>5515.6</v>
      </c>
      <c r="L115" s="40">
        <f t="shared" si="51"/>
        <v>5515.6</v>
      </c>
      <c r="M115" s="40">
        <f t="shared" si="51"/>
        <v>0</v>
      </c>
      <c r="N115" s="40">
        <f t="shared" si="51"/>
        <v>5515.6</v>
      </c>
    </row>
    <row r="116" spans="1:14" ht="110.25">
      <c r="A116" s="58" t="s">
        <v>182</v>
      </c>
      <c r="B116" s="46" t="s">
        <v>547</v>
      </c>
      <c r="C116" s="41" t="s">
        <v>908</v>
      </c>
      <c r="D116" s="59" t="s">
        <v>346</v>
      </c>
      <c r="E116" s="88"/>
      <c r="F116" s="40">
        <f>SUM(F117,F119)</f>
        <v>5544.6</v>
      </c>
      <c r="G116" s="40">
        <f aca="true" t="shared" si="52" ref="G116:N116">SUM(G117,G119)</f>
        <v>0</v>
      </c>
      <c r="H116" s="40">
        <f t="shared" si="52"/>
        <v>5544.6</v>
      </c>
      <c r="I116" s="40">
        <f t="shared" si="52"/>
        <v>5515.6</v>
      </c>
      <c r="J116" s="40">
        <f t="shared" si="52"/>
        <v>0</v>
      </c>
      <c r="K116" s="40">
        <f t="shared" si="52"/>
        <v>5515.6</v>
      </c>
      <c r="L116" s="40">
        <f t="shared" si="52"/>
        <v>5515.6</v>
      </c>
      <c r="M116" s="40">
        <f t="shared" si="52"/>
        <v>0</v>
      </c>
      <c r="N116" s="40">
        <f t="shared" si="52"/>
        <v>5515.6</v>
      </c>
    </row>
    <row r="117" spans="1:14" ht="141.75">
      <c r="A117" s="21" t="s">
        <v>608</v>
      </c>
      <c r="B117" s="46" t="s">
        <v>547</v>
      </c>
      <c r="C117" s="41" t="s">
        <v>908</v>
      </c>
      <c r="D117" s="59" t="s">
        <v>609</v>
      </c>
      <c r="E117" s="41"/>
      <c r="F117" s="40">
        <f>F118</f>
        <v>29</v>
      </c>
      <c r="G117" s="40">
        <f aca="true" t="shared" si="53" ref="G117:N117">G118</f>
        <v>0</v>
      </c>
      <c r="H117" s="40">
        <f t="shared" si="53"/>
        <v>29</v>
      </c>
      <c r="I117" s="40">
        <f t="shared" si="53"/>
        <v>0</v>
      </c>
      <c r="J117" s="40">
        <f t="shared" si="53"/>
        <v>0</v>
      </c>
      <c r="K117" s="40">
        <f t="shared" si="53"/>
        <v>0</v>
      </c>
      <c r="L117" s="40">
        <f t="shared" si="53"/>
        <v>0</v>
      </c>
      <c r="M117" s="40">
        <f t="shared" si="53"/>
        <v>0</v>
      </c>
      <c r="N117" s="40">
        <f t="shared" si="53"/>
        <v>0</v>
      </c>
    </row>
    <row r="118" spans="1:14" ht="110.25">
      <c r="A118" s="21" t="s">
        <v>610</v>
      </c>
      <c r="B118" s="46" t="s">
        <v>547</v>
      </c>
      <c r="C118" s="41" t="s">
        <v>908</v>
      </c>
      <c r="D118" s="41" t="s">
        <v>611</v>
      </c>
      <c r="E118" s="41" t="s">
        <v>520</v>
      </c>
      <c r="F118" s="40">
        <f>SUM(G118:H118)</f>
        <v>29</v>
      </c>
      <c r="G118" s="40"/>
      <c r="H118" s="40">
        <v>29</v>
      </c>
      <c r="I118" s="40">
        <f>SUM(J118:K118)</f>
        <v>0</v>
      </c>
      <c r="J118" s="40"/>
      <c r="K118" s="40"/>
      <c r="L118" s="40">
        <f>SUM(M118:N118)</f>
        <v>0</v>
      </c>
      <c r="M118" s="40"/>
      <c r="N118" s="40"/>
    </row>
    <row r="119" spans="1:14" ht="78.75">
      <c r="A119" s="58" t="s">
        <v>265</v>
      </c>
      <c r="B119" s="52" t="s">
        <v>547</v>
      </c>
      <c r="C119" s="52" t="s">
        <v>908</v>
      </c>
      <c r="D119" s="59" t="s">
        <v>263</v>
      </c>
      <c r="E119" s="88"/>
      <c r="F119" s="40">
        <f>F120</f>
        <v>5515.6</v>
      </c>
      <c r="G119" s="40">
        <f aca="true" t="shared" si="54" ref="G119:N119">G120</f>
        <v>0</v>
      </c>
      <c r="H119" s="40">
        <f t="shared" si="54"/>
        <v>5515.6</v>
      </c>
      <c r="I119" s="40">
        <f t="shared" si="54"/>
        <v>5515.6</v>
      </c>
      <c r="J119" s="40">
        <f t="shared" si="54"/>
        <v>0</v>
      </c>
      <c r="K119" s="40">
        <f t="shared" si="54"/>
        <v>5515.6</v>
      </c>
      <c r="L119" s="40">
        <f t="shared" si="54"/>
        <v>5515.6</v>
      </c>
      <c r="M119" s="40">
        <f t="shared" si="54"/>
        <v>0</v>
      </c>
      <c r="N119" s="40">
        <f t="shared" si="54"/>
        <v>5515.6</v>
      </c>
    </row>
    <row r="120" spans="1:14" ht="110.25">
      <c r="A120" s="58" t="s">
        <v>266</v>
      </c>
      <c r="B120" s="52" t="s">
        <v>547</v>
      </c>
      <c r="C120" s="52" t="s">
        <v>908</v>
      </c>
      <c r="D120" s="45" t="s">
        <v>264</v>
      </c>
      <c r="E120" s="88">
        <v>200</v>
      </c>
      <c r="F120" s="40">
        <f>SUM(G120:H120)</f>
        <v>5515.6</v>
      </c>
      <c r="G120" s="40"/>
      <c r="H120" s="40">
        <v>5515.6</v>
      </c>
      <c r="I120" s="40">
        <f>SUM(J120:K120)</f>
        <v>5515.6</v>
      </c>
      <c r="J120" s="40"/>
      <c r="K120" s="40">
        <v>5515.6</v>
      </c>
      <c r="L120" s="40">
        <f>SUM(M120:N120)</f>
        <v>5515.6</v>
      </c>
      <c r="M120" s="40"/>
      <c r="N120" s="40">
        <v>5515.6</v>
      </c>
    </row>
    <row r="121" spans="1:14" ht="47.25">
      <c r="A121" s="93" t="s">
        <v>763</v>
      </c>
      <c r="B121" s="46" t="s">
        <v>547</v>
      </c>
      <c r="C121" s="41" t="s">
        <v>908</v>
      </c>
      <c r="D121" s="39" t="s">
        <v>157</v>
      </c>
      <c r="E121" s="41"/>
      <c r="F121" s="40">
        <f aca="true" t="shared" si="55" ref="F121:N121">F122</f>
        <v>29959.8</v>
      </c>
      <c r="G121" s="40">
        <f t="shared" si="55"/>
        <v>975.8</v>
      </c>
      <c r="H121" s="40">
        <f t="shared" si="55"/>
        <v>28984</v>
      </c>
      <c r="I121" s="40">
        <f t="shared" si="55"/>
        <v>32026.2</v>
      </c>
      <c r="J121" s="40">
        <f t="shared" si="55"/>
        <v>1574.2</v>
      </c>
      <c r="K121" s="40">
        <f t="shared" si="55"/>
        <v>30452</v>
      </c>
      <c r="L121" s="40">
        <f t="shared" si="55"/>
        <v>33353.1</v>
      </c>
      <c r="M121" s="40">
        <f t="shared" si="55"/>
        <v>1731.6</v>
      </c>
      <c r="N121" s="40">
        <f t="shared" si="55"/>
        <v>31621.5</v>
      </c>
    </row>
    <row r="122" spans="1:14" ht="31.5">
      <c r="A122" s="93" t="s">
        <v>160</v>
      </c>
      <c r="B122" s="46" t="s">
        <v>547</v>
      </c>
      <c r="C122" s="41" t="s">
        <v>908</v>
      </c>
      <c r="D122" s="39" t="s">
        <v>158</v>
      </c>
      <c r="E122" s="41"/>
      <c r="F122" s="40">
        <f aca="true" t="shared" si="56" ref="F122:N122">SUM(F123:F126)</f>
        <v>29959.8</v>
      </c>
      <c r="G122" s="40">
        <f t="shared" si="56"/>
        <v>975.8</v>
      </c>
      <c r="H122" s="40">
        <f t="shared" si="56"/>
        <v>28984</v>
      </c>
      <c r="I122" s="40">
        <f t="shared" si="56"/>
        <v>32026.2</v>
      </c>
      <c r="J122" s="40">
        <f t="shared" si="56"/>
        <v>1574.2</v>
      </c>
      <c r="K122" s="40">
        <f t="shared" si="56"/>
        <v>30452</v>
      </c>
      <c r="L122" s="40">
        <f t="shared" si="56"/>
        <v>33353.1</v>
      </c>
      <c r="M122" s="40">
        <f t="shared" si="56"/>
        <v>1731.6</v>
      </c>
      <c r="N122" s="40">
        <f t="shared" si="56"/>
        <v>31621.5</v>
      </c>
    </row>
    <row r="123" spans="1:14" ht="220.5">
      <c r="A123" s="44" t="s">
        <v>593</v>
      </c>
      <c r="B123" s="46" t="s">
        <v>547</v>
      </c>
      <c r="C123" s="41" t="s">
        <v>908</v>
      </c>
      <c r="D123" s="41" t="s">
        <v>241</v>
      </c>
      <c r="E123" s="41" t="s">
        <v>518</v>
      </c>
      <c r="F123" s="40">
        <f>SUM(G123:H123)</f>
        <v>27411</v>
      </c>
      <c r="G123" s="40"/>
      <c r="H123" s="47">
        <v>27411</v>
      </c>
      <c r="I123" s="40">
        <f>SUM(J123:K123)</f>
        <v>29028</v>
      </c>
      <c r="J123" s="40"/>
      <c r="K123" s="40">
        <v>29028</v>
      </c>
      <c r="L123" s="40">
        <f>SUM(M123:N123)</f>
        <v>30188</v>
      </c>
      <c r="M123" s="40"/>
      <c r="N123" s="40">
        <v>30188</v>
      </c>
    </row>
    <row r="124" spans="1:14" ht="126">
      <c r="A124" s="44" t="s">
        <v>164</v>
      </c>
      <c r="B124" s="46" t="s">
        <v>547</v>
      </c>
      <c r="C124" s="41" t="s">
        <v>908</v>
      </c>
      <c r="D124" s="41" t="s">
        <v>241</v>
      </c>
      <c r="E124" s="41" t="s">
        <v>520</v>
      </c>
      <c r="F124" s="40">
        <f>SUM(G124:H124)</f>
        <v>1417</v>
      </c>
      <c r="G124" s="40"/>
      <c r="H124" s="47">
        <v>1417</v>
      </c>
      <c r="I124" s="40">
        <f>SUM(J124:K124)</f>
        <v>1184</v>
      </c>
      <c r="J124" s="40"/>
      <c r="K124" s="40">
        <v>1184</v>
      </c>
      <c r="L124" s="40">
        <f>SUM(M124:N124)</f>
        <v>1189</v>
      </c>
      <c r="M124" s="40"/>
      <c r="N124" s="40">
        <v>1189</v>
      </c>
    </row>
    <row r="125" spans="1:14" ht="110.25">
      <c r="A125" s="44" t="s">
        <v>165</v>
      </c>
      <c r="B125" s="46" t="s">
        <v>547</v>
      </c>
      <c r="C125" s="41" t="s">
        <v>908</v>
      </c>
      <c r="D125" s="41" t="s">
        <v>241</v>
      </c>
      <c r="E125" s="41" t="s">
        <v>875</v>
      </c>
      <c r="F125" s="40">
        <f>SUM(G125:H125)</f>
        <v>6</v>
      </c>
      <c r="G125" s="40"/>
      <c r="H125" s="40">
        <v>6</v>
      </c>
      <c r="I125" s="40">
        <f>SUM(J125:K125)</f>
        <v>6</v>
      </c>
      <c r="J125" s="40"/>
      <c r="K125" s="40">
        <v>6</v>
      </c>
      <c r="L125" s="40">
        <f>SUM(M125:N125)</f>
        <v>6</v>
      </c>
      <c r="M125" s="40"/>
      <c r="N125" s="40">
        <v>6</v>
      </c>
    </row>
    <row r="126" spans="1:14" ht="78.75">
      <c r="A126" s="123" t="s">
        <v>410</v>
      </c>
      <c r="B126" s="41" t="s">
        <v>547</v>
      </c>
      <c r="C126" s="41" t="s">
        <v>908</v>
      </c>
      <c r="D126" s="41" t="s">
        <v>405</v>
      </c>
      <c r="E126" s="41" t="s">
        <v>520</v>
      </c>
      <c r="F126" s="40">
        <f>G126+H126</f>
        <v>1125.8</v>
      </c>
      <c r="G126" s="40">
        <v>975.8</v>
      </c>
      <c r="H126" s="40">
        <v>150</v>
      </c>
      <c r="I126" s="40">
        <f>J126+K126</f>
        <v>1808.2</v>
      </c>
      <c r="J126" s="40">
        <v>1574.2</v>
      </c>
      <c r="K126" s="40">
        <v>234</v>
      </c>
      <c r="L126" s="40">
        <f>M126+N126</f>
        <v>1970.1</v>
      </c>
      <c r="M126" s="40">
        <v>1731.6</v>
      </c>
      <c r="N126" s="40">
        <v>238.5</v>
      </c>
    </row>
    <row r="127" spans="1:14" ht="31.5">
      <c r="A127" s="165" t="s">
        <v>145</v>
      </c>
      <c r="B127" s="82" t="s">
        <v>552</v>
      </c>
      <c r="C127" s="41"/>
      <c r="D127" s="41"/>
      <c r="E127" s="41"/>
      <c r="F127" s="56">
        <f aca="true" t="shared" si="57" ref="F127:N127">SUM(F128,F133)</f>
        <v>58190.9</v>
      </c>
      <c r="G127" s="56">
        <f t="shared" si="57"/>
        <v>15765.3</v>
      </c>
      <c r="H127" s="56">
        <f t="shared" si="57"/>
        <v>42425.6</v>
      </c>
      <c r="I127" s="56">
        <f t="shared" si="57"/>
        <v>73460.5</v>
      </c>
      <c r="J127" s="56">
        <f t="shared" si="57"/>
        <v>25967.5</v>
      </c>
      <c r="K127" s="56">
        <f t="shared" si="57"/>
        <v>47493</v>
      </c>
      <c r="L127" s="56">
        <f t="shared" si="57"/>
        <v>57417.3</v>
      </c>
      <c r="M127" s="56">
        <f t="shared" si="57"/>
        <v>6234.3</v>
      </c>
      <c r="N127" s="56">
        <f t="shared" si="57"/>
        <v>51183</v>
      </c>
    </row>
    <row r="128" spans="1:14" ht="15.75">
      <c r="A128" s="165" t="s">
        <v>242</v>
      </c>
      <c r="B128" s="82" t="s">
        <v>552</v>
      </c>
      <c r="C128" s="82" t="s">
        <v>546</v>
      </c>
      <c r="D128" s="75"/>
      <c r="E128" s="55"/>
      <c r="F128" s="56">
        <f>SUM(F129)</f>
        <v>51</v>
      </c>
      <c r="G128" s="56">
        <f aca="true" t="shared" si="58" ref="G128:N128">G129</f>
        <v>0</v>
      </c>
      <c r="H128" s="56">
        <f t="shared" si="58"/>
        <v>51</v>
      </c>
      <c r="I128" s="56">
        <f t="shared" si="58"/>
        <v>0</v>
      </c>
      <c r="J128" s="56">
        <f t="shared" si="58"/>
        <v>0</v>
      </c>
      <c r="K128" s="56">
        <f t="shared" si="58"/>
        <v>0</v>
      </c>
      <c r="L128" s="56">
        <f t="shared" si="58"/>
        <v>0</v>
      </c>
      <c r="M128" s="56">
        <f t="shared" si="58"/>
        <v>0</v>
      </c>
      <c r="N128" s="56">
        <f t="shared" si="58"/>
        <v>0</v>
      </c>
    </row>
    <row r="129" spans="1:14" ht="110.25">
      <c r="A129" s="165" t="s">
        <v>909</v>
      </c>
      <c r="B129" s="46" t="s">
        <v>552</v>
      </c>
      <c r="C129" s="46" t="s">
        <v>546</v>
      </c>
      <c r="D129" s="39" t="s">
        <v>728</v>
      </c>
      <c r="E129" s="41"/>
      <c r="F129" s="40">
        <f>SUM(,F130)</f>
        <v>51</v>
      </c>
      <c r="G129" s="40">
        <f aca="true" t="shared" si="59" ref="G129:N129">SUM(,G130)</f>
        <v>0</v>
      </c>
      <c r="H129" s="40">
        <f t="shared" si="59"/>
        <v>51</v>
      </c>
      <c r="I129" s="40">
        <f t="shared" si="59"/>
        <v>0</v>
      </c>
      <c r="J129" s="40">
        <f t="shared" si="59"/>
        <v>0</v>
      </c>
      <c r="K129" s="40">
        <f t="shared" si="59"/>
        <v>0</v>
      </c>
      <c r="L129" s="40">
        <f t="shared" si="59"/>
        <v>0</v>
      </c>
      <c r="M129" s="40">
        <f t="shared" si="59"/>
        <v>0</v>
      </c>
      <c r="N129" s="40">
        <f t="shared" si="59"/>
        <v>0</v>
      </c>
    </row>
    <row r="130" spans="1:14" ht="157.5">
      <c r="A130" s="21" t="s">
        <v>194</v>
      </c>
      <c r="B130" s="46" t="s">
        <v>552</v>
      </c>
      <c r="C130" s="46" t="s">
        <v>546</v>
      </c>
      <c r="D130" s="108" t="s">
        <v>729</v>
      </c>
      <c r="E130" s="41"/>
      <c r="F130" s="40">
        <f aca="true" t="shared" si="60" ref="F130:N131">F131</f>
        <v>51</v>
      </c>
      <c r="G130" s="40">
        <f t="shared" si="60"/>
        <v>0</v>
      </c>
      <c r="H130" s="40">
        <f t="shared" si="60"/>
        <v>51</v>
      </c>
      <c r="I130" s="40">
        <f t="shared" si="60"/>
        <v>0</v>
      </c>
      <c r="J130" s="40">
        <f t="shared" si="60"/>
        <v>0</v>
      </c>
      <c r="K130" s="40">
        <f t="shared" si="60"/>
        <v>0</v>
      </c>
      <c r="L130" s="40">
        <f t="shared" si="60"/>
        <v>0</v>
      </c>
      <c r="M130" s="40">
        <f t="shared" si="60"/>
        <v>0</v>
      </c>
      <c r="N130" s="40">
        <f t="shared" si="60"/>
        <v>0</v>
      </c>
    </row>
    <row r="131" spans="1:14" ht="63">
      <c r="A131" s="21" t="s">
        <v>243</v>
      </c>
      <c r="B131" s="46" t="s">
        <v>552</v>
      </c>
      <c r="C131" s="46" t="s">
        <v>546</v>
      </c>
      <c r="D131" s="108" t="s">
        <v>730</v>
      </c>
      <c r="E131" s="41"/>
      <c r="F131" s="40">
        <f t="shared" si="60"/>
        <v>51</v>
      </c>
      <c r="G131" s="40">
        <f t="shared" si="60"/>
        <v>0</v>
      </c>
      <c r="H131" s="40">
        <f t="shared" si="60"/>
        <v>51</v>
      </c>
      <c r="I131" s="40">
        <f t="shared" si="60"/>
        <v>0</v>
      </c>
      <c r="J131" s="40">
        <f t="shared" si="60"/>
        <v>0</v>
      </c>
      <c r="K131" s="40">
        <f t="shared" si="60"/>
        <v>0</v>
      </c>
      <c r="L131" s="40">
        <f t="shared" si="60"/>
        <v>0</v>
      </c>
      <c r="M131" s="40">
        <f t="shared" si="60"/>
        <v>0</v>
      </c>
      <c r="N131" s="40">
        <f t="shared" si="60"/>
        <v>0</v>
      </c>
    </row>
    <row r="132" spans="1:14" ht="78.75">
      <c r="A132" s="21" t="s">
        <v>727</v>
      </c>
      <c r="B132" s="46" t="s">
        <v>552</v>
      </c>
      <c r="C132" s="46" t="s">
        <v>546</v>
      </c>
      <c r="D132" s="46" t="s">
        <v>731</v>
      </c>
      <c r="E132" s="41" t="s">
        <v>520</v>
      </c>
      <c r="F132" s="40">
        <f>SUM(G132:H132)</f>
        <v>51</v>
      </c>
      <c r="G132" s="40"/>
      <c r="H132" s="40">
        <v>51</v>
      </c>
      <c r="I132" s="40">
        <f>SUM(J132:K132)</f>
        <v>0</v>
      </c>
      <c r="J132" s="40"/>
      <c r="K132" s="40"/>
      <c r="L132" s="40">
        <f>SUM(M132:N132)</f>
        <v>0</v>
      </c>
      <c r="M132" s="40"/>
      <c r="N132" s="40"/>
    </row>
    <row r="133" spans="1:14" ht="15.75">
      <c r="A133" s="165" t="s">
        <v>881</v>
      </c>
      <c r="B133" s="82" t="s">
        <v>552</v>
      </c>
      <c r="C133" s="82" t="s">
        <v>218</v>
      </c>
      <c r="D133" s="41"/>
      <c r="E133" s="41"/>
      <c r="F133" s="56">
        <f>SUM(F134,F143,)</f>
        <v>58139.9</v>
      </c>
      <c r="G133" s="56">
        <f aca="true" t="shared" si="61" ref="G133:N133">SUM(G134,G143,)</f>
        <v>15765.3</v>
      </c>
      <c r="H133" s="56">
        <f t="shared" si="61"/>
        <v>42374.6</v>
      </c>
      <c r="I133" s="56">
        <f t="shared" si="61"/>
        <v>73460.5</v>
      </c>
      <c r="J133" s="56">
        <f t="shared" si="61"/>
        <v>25967.5</v>
      </c>
      <c r="K133" s="56">
        <f t="shared" si="61"/>
        <v>47493</v>
      </c>
      <c r="L133" s="56">
        <f t="shared" si="61"/>
        <v>57417.3</v>
      </c>
      <c r="M133" s="56">
        <f t="shared" si="61"/>
        <v>6234.3</v>
      </c>
      <c r="N133" s="56">
        <f t="shared" si="61"/>
        <v>51183</v>
      </c>
    </row>
    <row r="134" spans="1:14" ht="110.25">
      <c r="A134" s="58" t="s">
        <v>909</v>
      </c>
      <c r="B134" s="46" t="s">
        <v>552</v>
      </c>
      <c r="C134" s="46" t="s">
        <v>218</v>
      </c>
      <c r="D134" s="109" t="s">
        <v>578</v>
      </c>
      <c r="E134" s="41"/>
      <c r="F134" s="40">
        <f aca="true" t="shared" si="62" ref="F134:N134">F135</f>
        <v>48139.9</v>
      </c>
      <c r="G134" s="40">
        <f t="shared" si="62"/>
        <v>5765.3</v>
      </c>
      <c r="H134" s="40">
        <f t="shared" si="62"/>
        <v>42374.6</v>
      </c>
      <c r="I134" s="40">
        <f t="shared" si="62"/>
        <v>53488.3</v>
      </c>
      <c r="J134" s="40">
        <f t="shared" si="62"/>
        <v>5995.3</v>
      </c>
      <c r="K134" s="40">
        <f t="shared" si="62"/>
        <v>47493</v>
      </c>
      <c r="L134" s="40">
        <f t="shared" si="62"/>
        <v>57417.3</v>
      </c>
      <c r="M134" s="40">
        <f t="shared" si="62"/>
        <v>6234.3</v>
      </c>
      <c r="N134" s="40">
        <f t="shared" si="62"/>
        <v>51183</v>
      </c>
    </row>
    <row r="135" spans="1:14" ht="189">
      <c r="A135" s="43" t="s">
        <v>910</v>
      </c>
      <c r="B135" s="46" t="s">
        <v>552</v>
      </c>
      <c r="C135" s="46" t="s">
        <v>218</v>
      </c>
      <c r="D135" s="85" t="s">
        <v>585</v>
      </c>
      <c r="E135" s="41"/>
      <c r="F135" s="40">
        <f>SUM(F136,F138,F141)</f>
        <v>48139.9</v>
      </c>
      <c r="G135" s="40">
        <f aca="true" t="shared" si="63" ref="G135:N135">SUM(G136,G138,G141)</f>
        <v>5765.3</v>
      </c>
      <c r="H135" s="40">
        <f t="shared" si="63"/>
        <v>42374.6</v>
      </c>
      <c r="I135" s="40">
        <f t="shared" si="63"/>
        <v>53488.3</v>
      </c>
      <c r="J135" s="40">
        <f t="shared" si="63"/>
        <v>5995.3</v>
      </c>
      <c r="K135" s="40">
        <f t="shared" si="63"/>
        <v>47493</v>
      </c>
      <c r="L135" s="40">
        <f t="shared" si="63"/>
        <v>57417.3</v>
      </c>
      <c r="M135" s="40">
        <f t="shared" si="63"/>
        <v>6234.3</v>
      </c>
      <c r="N135" s="40">
        <f t="shared" si="63"/>
        <v>51183</v>
      </c>
    </row>
    <row r="136" spans="1:14" ht="63">
      <c r="A136" s="43" t="s">
        <v>374</v>
      </c>
      <c r="B136" s="46" t="s">
        <v>552</v>
      </c>
      <c r="C136" s="46" t="s">
        <v>218</v>
      </c>
      <c r="D136" s="85" t="s">
        <v>371</v>
      </c>
      <c r="E136" s="41"/>
      <c r="F136" s="40">
        <f>F137</f>
        <v>36628.6</v>
      </c>
      <c r="G136" s="40">
        <f aca="true" t="shared" si="64" ref="G136:N136">G137</f>
        <v>0</v>
      </c>
      <c r="H136" s="40">
        <f t="shared" si="64"/>
        <v>36628.6</v>
      </c>
      <c r="I136" s="40">
        <f t="shared" si="64"/>
        <v>41517</v>
      </c>
      <c r="J136" s="40">
        <f t="shared" si="64"/>
        <v>0</v>
      </c>
      <c r="K136" s="40">
        <f t="shared" si="64"/>
        <v>41517</v>
      </c>
      <c r="L136" s="40">
        <f t="shared" si="64"/>
        <v>44968</v>
      </c>
      <c r="M136" s="40">
        <f t="shared" si="64"/>
        <v>0</v>
      </c>
      <c r="N136" s="40">
        <f t="shared" si="64"/>
        <v>44968</v>
      </c>
    </row>
    <row r="137" spans="1:14" ht="94.5">
      <c r="A137" s="43" t="s">
        <v>459</v>
      </c>
      <c r="B137" s="46" t="s">
        <v>552</v>
      </c>
      <c r="C137" s="46" t="s">
        <v>218</v>
      </c>
      <c r="D137" s="86" t="s">
        <v>372</v>
      </c>
      <c r="E137" s="41" t="s">
        <v>883</v>
      </c>
      <c r="F137" s="40">
        <f>SUM(G137:H137)</f>
        <v>36628.6</v>
      </c>
      <c r="G137" s="40"/>
      <c r="H137" s="40">
        <v>36628.6</v>
      </c>
      <c r="I137" s="40">
        <f>SUM(J137:K137)</f>
        <v>41517</v>
      </c>
      <c r="J137" s="40"/>
      <c r="K137" s="40">
        <v>41517</v>
      </c>
      <c r="L137" s="40">
        <f>SUM(M137:N137)</f>
        <v>44968</v>
      </c>
      <c r="M137" s="40"/>
      <c r="N137" s="40">
        <v>44968</v>
      </c>
    </row>
    <row r="138" spans="1:14" ht="63">
      <c r="A138" s="43" t="s">
        <v>899</v>
      </c>
      <c r="B138" s="46" t="s">
        <v>552</v>
      </c>
      <c r="C138" s="46" t="s">
        <v>218</v>
      </c>
      <c r="D138" s="85" t="s">
        <v>900</v>
      </c>
      <c r="E138" s="41"/>
      <c r="F138" s="40">
        <f aca="true" t="shared" si="65" ref="F138:N138">SUM(F139:F140)</f>
        <v>11492</v>
      </c>
      <c r="G138" s="40">
        <f t="shared" si="65"/>
        <v>5746</v>
      </c>
      <c r="H138" s="40">
        <f t="shared" si="65"/>
        <v>5746</v>
      </c>
      <c r="I138" s="40">
        <f t="shared" si="65"/>
        <v>11952</v>
      </c>
      <c r="J138" s="40">
        <f t="shared" si="65"/>
        <v>5976</v>
      </c>
      <c r="K138" s="40">
        <f t="shared" si="65"/>
        <v>5976</v>
      </c>
      <c r="L138" s="40">
        <f t="shared" si="65"/>
        <v>12430</v>
      </c>
      <c r="M138" s="40">
        <f t="shared" si="65"/>
        <v>6215</v>
      </c>
      <c r="N138" s="40">
        <f t="shared" si="65"/>
        <v>6215</v>
      </c>
    </row>
    <row r="139" spans="1:14" ht="94.5">
      <c r="A139" s="43" t="s">
        <v>901</v>
      </c>
      <c r="B139" s="46" t="s">
        <v>552</v>
      </c>
      <c r="C139" s="46" t="s">
        <v>218</v>
      </c>
      <c r="D139" s="86" t="s">
        <v>720</v>
      </c>
      <c r="E139" s="41" t="s">
        <v>520</v>
      </c>
      <c r="F139" s="40">
        <f>SUM(G139:H139)</f>
        <v>5746</v>
      </c>
      <c r="G139" s="40">
        <v>0</v>
      </c>
      <c r="H139" s="40">
        <v>5746</v>
      </c>
      <c r="I139" s="40">
        <f>SUM(J139:K139)</f>
        <v>5976</v>
      </c>
      <c r="J139" s="40">
        <v>0</v>
      </c>
      <c r="K139" s="40">
        <v>5976</v>
      </c>
      <c r="L139" s="40">
        <f>SUM(M139:N139)</f>
        <v>6215</v>
      </c>
      <c r="M139" s="40">
        <v>0</v>
      </c>
      <c r="N139" s="40">
        <v>6215</v>
      </c>
    </row>
    <row r="140" spans="1:14" ht="110.25">
      <c r="A140" s="43" t="s">
        <v>747</v>
      </c>
      <c r="B140" s="46" t="s">
        <v>552</v>
      </c>
      <c r="C140" s="46" t="s">
        <v>218</v>
      </c>
      <c r="D140" s="86" t="s">
        <v>314</v>
      </c>
      <c r="E140" s="41" t="s">
        <v>520</v>
      </c>
      <c r="F140" s="40">
        <f>SUM(G140:H140)</f>
        <v>5746</v>
      </c>
      <c r="G140" s="40">
        <v>5746</v>
      </c>
      <c r="H140" s="40">
        <v>0</v>
      </c>
      <c r="I140" s="40">
        <f>SUM(J140:K140)</f>
        <v>5976</v>
      </c>
      <c r="J140" s="40">
        <v>5976</v>
      </c>
      <c r="K140" s="40">
        <v>0</v>
      </c>
      <c r="L140" s="40">
        <f>SUM(M140:N140)</f>
        <v>6215</v>
      </c>
      <c r="M140" s="40">
        <v>6215</v>
      </c>
      <c r="N140" s="40">
        <v>0</v>
      </c>
    </row>
    <row r="141" spans="1:14" ht="94.5">
      <c r="A141" s="43" t="s">
        <v>216</v>
      </c>
      <c r="B141" s="46" t="s">
        <v>552</v>
      </c>
      <c r="C141" s="46" t="s">
        <v>218</v>
      </c>
      <c r="D141" s="87" t="s">
        <v>215</v>
      </c>
      <c r="E141" s="41"/>
      <c r="F141" s="40">
        <f aca="true" t="shared" si="66" ref="F141:N141">F142</f>
        <v>19.3</v>
      </c>
      <c r="G141" s="40">
        <f t="shared" si="66"/>
        <v>19.3</v>
      </c>
      <c r="H141" s="40">
        <f t="shared" si="66"/>
        <v>0</v>
      </c>
      <c r="I141" s="40">
        <f t="shared" si="66"/>
        <v>19.3</v>
      </c>
      <c r="J141" s="40">
        <f t="shared" si="66"/>
        <v>19.3</v>
      </c>
      <c r="K141" s="40">
        <f t="shared" si="66"/>
        <v>0</v>
      </c>
      <c r="L141" s="40">
        <f t="shared" si="66"/>
        <v>19.3</v>
      </c>
      <c r="M141" s="40">
        <f t="shared" si="66"/>
        <v>19.3</v>
      </c>
      <c r="N141" s="40">
        <f t="shared" si="66"/>
        <v>0</v>
      </c>
    </row>
    <row r="142" spans="1:14" ht="126">
      <c r="A142" s="21" t="s">
        <v>217</v>
      </c>
      <c r="B142" s="46" t="s">
        <v>552</v>
      </c>
      <c r="C142" s="46" t="s">
        <v>218</v>
      </c>
      <c r="D142" s="78" t="s">
        <v>275</v>
      </c>
      <c r="E142" s="41" t="s">
        <v>520</v>
      </c>
      <c r="F142" s="40">
        <f>SUM(G142:H142)</f>
        <v>19.3</v>
      </c>
      <c r="G142" s="47">
        <v>19.3</v>
      </c>
      <c r="H142" s="47"/>
      <c r="I142" s="40">
        <f>SUM(J142:K142)</f>
        <v>19.3</v>
      </c>
      <c r="J142" s="47">
        <v>19.3</v>
      </c>
      <c r="K142" s="47"/>
      <c r="L142" s="40">
        <f>SUM(M142:N142)</f>
        <v>19.3</v>
      </c>
      <c r="M142" s="47">
        <v>19.3</v>
      </c>
      <c r="N142" s="47"/>
    </row>
    <row r="143" spans="1:14" ht="78.75">
      <c r="A143" s="58" t="s">
        <v>911</v>
      </c>
      <c r="B143" s="46" t="s">
        <v>552</v>
      </c>
      <c r="C143" s="46" t="s">
        <v>218</v>
      </c>
      <c r="D143" s="85">
        <v>12</v>
      </c>
      <c r="E143" s="41"/>
      <c r="F143" s="40">
        <f aca="true" t="shared" si="67" ref="F143:N143">SUM(F144,F147)</f>
        <v>10000</v>
      </c>
      <c r="G143" s="40">
        <f t="shared" si="67"/>
        <v>10000</v>
      </c>
      <c r="H143" s="40">
        <f t="shared" si="67"/>
        <v>0</v>
      </c>
      <c r="I143" s="40">
        <f t="shared" si="67"/>
        <v>19972.2</v>
      </c>
      <c r="J143" s="40">
        <f t="shared" si="67"/>
        <v>19972.2</v>
      </c>
      <c r="K143" s="40">
        <f t="shared" si="67"/>
        <v>0</v>
      </c>
      <c r="L143" s="40">
        <f t="shared" si="67"/>
        <v>0</v>
      </c>
      <c r="M143" s="40">
        <f t="shared" si="67"/>
        <v>0</v>
      </c>
      <c r="N143" s="40">
        <f t="shared" si="67"/>
        <v>0</v>
      </c>
    </row>
    <row r="144" spans="1:14" ht="78.75">
      <c r="A144" s="58" t="s">
        <v>129</v>
      </c>
      <c r="B144" s="46" t="s">
        <v>552</v>
      </c>
      <c r="C144" s="46" t="s">
        <v>218</v>
      </c>
      <c r="D144" s="85" t="s">
        <v>128</v>
      </c>
      <c r="E144" s="41"/>
      <c r="F144" s="40">
        <f>F145</f>
        <v>0</v>
      </c>
      <c r="G144" s="40">
        <f aca="true" t="shared" si="68" ref="G144:N144">G145</f>
        <v>0</v>
      </c>
      <c r="H144" s="40">
        <f t="shared" si="68"/>
        <v>0</v>
      </c>
      <c r="I144" s="40">
        <f t="shared" si="68"/>
        <v>19972.2</v>
      </c>
      <c r="J144" s="40">
        <f t="shared" si="68"/>
        <v>19972.2</v>
      </c>
      <c r="K144" s="40">
        <f t="shared" si="68"/>
        <v>0</v>
      </c>
      <c r="L144" s="40">
        <f t="shared" si="68"/>
        <v>0</v>
      </c>
      <c r="M144" s="40">
        <f t="shared" si="68"/>
        <v>0</v>
      </c>
      <c r="N144" s="40">
        <f t="shared" si="68"/>
        <v>0</v>
      </c>
    </row>
    <row r="145" spans="1:14" ht="63">
      <c r="A145" s="58" t="s">
        <v>267</v>
      </c>
      <c r="B145" s="46" t="s">
        <v>552</v>
      </c>
      <c r="C145" s="46" t="s">
        <v>218</v>
      </c>
      <c r="D145" s="85" t="s">
        <v>257</v>
      </c>
      <c r="E145" s="41"/>
      <c r="F145" s="40">
        <f aca="true" t="shared" si="69" ref="F145:N145">SUM(F146:F146)</f>
        <v>0</v>
      </c>
      <c r="G145" s="40">
        <f t="shared" si="69"/>
        <v>0</v>
      </c>
      <c r="H145" s="40">
        <f t="shared" si="69"/>
        <v>0</v>
      </c>
      <c r="I145" s="40">
        <f t="shared" si="69"/>
        <v>19972.2</v>
      </c>
      <c r="J145" s="40">
        <f t="shared" si="69"/>
        <v>19972.2</v>
      </c>
      <c r="K145" s="40">
        <f t="shared" si="69"/>
        <v>0</v>
      </c>
      <c r="L145" s="40">
        <f t="shared" si="69"/>
        <v>0</v>
      </c>
      <c r="M145" s="40">
        <f t="shared" si="69"/>
        <v>0</v>
      </c>
      <c r="N145" s="40">
        <f t="shared" si="69"/>
        <v>0</v>
      </c>
    </row>
    <row r="146" spans="1:14" ht="141.75">
      <c r="A146" s="95" t="s">
        <v>258</v>
      </c>
      <c r="B146" s="46" t="s">
        <v>552</v>
      </c>
      <c r="C146" s="46" t="s">
        <v>218</v>
      </c>
      <c r="D146" s="78" t="s">
        <v>347</v>
      </c>
      <c r="E146" s="41" t="s">
        <v>520</v>
      </c>
      <c r="F146" s="40">
        <f>SUM(G146:H146)</f>
        <v>0</v>
      </c>
      <c r="G146" s="40"/>
      <c r="H146" s="40"/>
      <c r="I146" s="40">
        <f>SUM(J146:K146)</f>
        <v>19972.2</v>
      </c>
      <c r="J146" s="40">
        <v>19972.2</v>
      </c>
      <c r="K146" s="40"/>
      <c r="L146" s="40">
        <f>SUM(M146:N146)</f>
        <v>0</v>
      </c>
      <c r="M146" s="40"/>
      <c r="N146" s="40"/>
    </row>
    <row r="147" spans="1:14" ht="94.5">
      <c r="A147" s="58" t="s">
        <v>383</v>
      </c>
      <c r="B147" s="46" t="s">
        <v>552</v>
      </c>
      <c r="C147" s="46" t="s">
        <v>218</v>
      </c>
      <c r="D147" s="85" t="s">
        <v>381</v>
      </c>
      <c r="E147" s="41"/>
      <c r="F147" s="40">
        <f>F148</f>
        <v>10000</v>
      </c>
      <c r="G147" s="40">
        <f aca="true" t="shared" si="70" ref="G147:N148">G148</f>
        <v>10000</v>
      </c>
      <c r="H147" s="40">
        <f t="shared" si="70"/>
        <v>0</v>
      </c>
      <c r="I147" s="40">
        <f t="shared" si="70"/>
        <v>0</v>
      </c>
      <c r="J147" s="40">
        <f t="shared" si="70"/>
        <v>0</v>
      </c>
      <c r="K147" s="40">
        <f t="shared" si="70"/>
        <v>0</v>
      </c>
      <c r="L147" s="40">
        <f t="shared" si="70"/>
        <v>0</v>
      </c>
      <c r="M147" s="40">
        <f t="shared" si="70"/>
        <v>0</v>
      </c>
      <c r="N147" s="40">
        <f t="shared" si="70"/>
        <v>0</v>
      </c>
    </row>
    <row r="148" spans="1:14" ht="141.75">
      <c r="A148" s="58" t="s">
        <v>384</v>
      </c>
      <c r="B148" s="46" t="s">
        <v>552</v>
      </c>
      <c r="C148" s="46" t="s">
        <v>218</v>
      </c>
      <c r="D148" s="85" t="s">
        <v>382</v>
      </c>
      <c r="E148" s="41"/>
      <c r="F148" s="40">
        <f>F149</f>
        <v>10000</v>
      </c>
      <c r="G148" s="40">
        <f t="shared" si="70"/>
        <v>10000</v>
      </c>
      <c r="H148" s="40">
        <f t="shared" si="70"/>
        <v>0</v>
      </c>
      <c r="I148" s="40">
        <f t="shared" si="70"/>
        <v>0</v>
      </c>
      <c r="J148" s="40">
        <f t="shared" si="70"/>
        <v>0</v>
      </c>
      <c r="K148" s="40">
        <f t="shared" si="70"/>
        <v>0</v>
      </c>
      <c r="L148" s="40">
        <f t="shared" si="70"/>
        <v>0</v>
      </c>
      <c r="M148" s="40">
        <f t="shared" si="70"/>
        <v>0</v>
      </c>
      <c r="N148" s="40">
        <f t="shared" si="70"/>
        <v>0</v>
      </c>
    </row>
    <row r="149" spans="1:14" ht="126">
      <c r="A149" s="58" t="s">
        <v>385</v>
      </c>
      <c r="B149" s="46" t="s">
        <v>552</v>
      </c>
      <c r="C149" s="46" t="s">
        <v>218</v>
      </c>
      <c r="D149" s="78" t="s">
        <v>380</v>
      </c>
      <c r="E149" s="41" t="s">
        <v>146</v>
      </c>
      <c r="F149" s="40">
        <f>SUM(G149:H149)</f>
        <v>10000</v>
      </c>
      <c r="G149" s="40">
        <v>10000</v>
      </c>
      <c r="H149" s="40"/>
      <c r="I149" s="40">
        <f>SUM(J149:K149)</f>
        <v>0</v>
      </c>
      <c r="J149" s="40"/>
      <c r="K149" s="40"/>
      <c r="L149" s="40">
        <f>SUM(M149:N149)</f>
        <v>0</v>
      </c>
      <c r="M149" s="40"/>
      <c r="N149" s="40"/>
    </row>
    <row r="150" spans="1:14" ht="15.75">
      <c r="A150" s="81" t="s">
        <v>162</v>
      </c>
      <c r="B150" s="82" t="s">
        <v>221</v>
      </c>
      <c r="C150" s="82"/>
      <c r="D150" s="110"/>
      <c r="E150" s="55"/>
      <c r="F150" s="56">
        <f>SUM(F151)</f>
        <v>647.6</v>
      </c>
      <c r="G150" s="56">
        <f aca="true" t="shared" si="71" ref="G150:N150">SUM(G151)</f>
        <v>647.6</v>
      </c>
      <c r="H150" s="56">
        <f t="shared" si="71"/>
        <v>0</v>
      </c>
      <c r="I150" s="56">
        <f t="shared" si="71"/>
        <v>623</v>
      </c>
      <c r="J150" s="56">
        <f t="shared" si="71"/>
        <v>623</v>
      </c>
      <c r="K150" s="56">
        <f t="shared" si="71"/>
        <v>0</v>
      </c>
      <c r="L150" s="56">
        <f t="shared" si="71"/>
        <v>646</v>
      </c>
      <c r="M150" s="56">
        <f t="shared" si="71"/>
        <v>646</v>
      </c>
      <c r="N150" s="56">
        <f t="shared" si="71"/>
        <v>0</v>
      </c>
    </row>
    <row r="151" spans="1:14" ht="31.5">
      <c r="A151" s="81" t="s">
        <v>163</v>
      </c>
      <c r="B151" s="82" t="s">
        <v>221</v>
      </c>
      <c r="C151" s="82" t="s">
        <v>552</v>
      </c>
      <c r="D151" s="110"/>
      <c r="E151" s="55"/>
      <c r="F151" s="56">
        <f>SUM(F152,F156)</f>
        <v>647.6</v>
      </c>
      <c r="G151" s="56">
        <f aca="true" t="shared" si="72" ref="G151:N151">SUM(G152,G156)</f>
        <v>647.6</v>
      </c>
      <c r="H151" s="56">
        <f t="shared" si="72"/>
        <v>0</v>
      </c>
      <c r="I151" s="56">
        <f t="shared" si="72"/>
        <v>623</v>
      </c>
      <c r="J151" s="56">
        <f t="shared" si="72"/>
        <v>623</v>
      </c>
      <c r="K151" s="56">
        <f t="shared" si="72"/>
        <v>0</v>
      </c>
      <c r="L151" s="56">
        <f t="shared" si="72"/>
        <v>646</v>
      </c>
      <c r="M151" s="56">
        <f t="shared" si="72"/>
        <v>646</v>
      </c>
      <c r="N151" s="56">
        <f t="shared" si="72"/>
        <v>0</v>
      </c>
    </row>
    <row r="152" spans="1:14" ht="94.5">
      <c r="A152" s="58" t="s">
        <v>180</v>
      </c>
      <c r="B152" s="46" t="s">
        <v>221</v>
      </c>
      <c r="C152" s="46" t="s">
        <v>552</v>
      </c>
      <c r="D152" s="59" t="s">
        <v>545</v>
      </c>
      <c r="E152" s="41"/>
      <c r="F152" s="40">
        <f>F153</f>
        <v>601</v>
      </c>
      <c r="G152" s="40">
        <f aca="true" t="shared" si="73" ref="G152:N152">G153</f>
        <v>601</v>
      </c>
      <c r="H152" s="40">
        <f t="shared" si="73"/>
        <v>0</v>
      </c>
      <c r="I152" s="40">
        <f>I153</f>
        <v>623</v>
      </c>
      <c r="J152" s="40">
        <f t="shared" si="73"/>
        <v>623</v>
      </c>
      <c r="K152" s="40">
        <f t="shared" si="73"/>
        <v>0</v>
      </c>
      <c r="L152" s="40">
        <f>L153</f>
        <v>646</v>
      </c>
      <c r="M152" s="40">
        <f t="shared" si="73"/>
        <v>646</v>
      </c>
      <c r="N152" s="40">
        <f t="shared" si="73"/>
        <v>0</v>
      </c>
    </row>
    <row r="153" spans="1:14" ht="173.25">
      <c r="A153" s="43" t="s">
        <v>912</v>
      </c>
      <c r="B153" s="46" t="s">
        <v>221</v>
      </c>
      <c r="C153" s="46" t="s">
        <v>552</v>
      </c>
      <c r="D153" s="59" t="s">
        <v>781</v>
      </c>
      <c r="E153" s="41"/>
      <c r="F153" s="40">
        <f>F154</f>
        <v>601</v>
      </c>
      <c r="G153" s="40">
        <f>G154</f>
        <v>601</v>
      </c>
      <c r="H153" s="40">
        <f>H154</f>
        <v>0</v>
      </c>
      <c r="I153" s="40">
        <f>I154</f>
        <v>623</v>
      </c>
      <c r="J153" s="40">
        <f>J154</f>
        <v>623</v>
      </c>
      <c r="K153" s="40">
        <f>K154</f>
        <v>0</v>
      </c>
      <c r="L153" s="40">
        <f>L154</f>
        <v>646</v>
      </c>
      <c r="M153" s="40">
        <f>M154</f>
        <v>646</v>
      </c>
      <c r="N153" s="40">
        <f>N154</f>
        <v>0</v>
      </c>
    </row>
    <row r="154" spans="1:14" ht="94.5">
      <c r="A154" s="43" t="s">
        <v>543</v>
      </c>
      <c r="B154" s="46" t="s">
        <v>221</v>
      </c>
      <c r="C154" s="46" t="s">
        <v>552</v>
      </c>
      <c r="D154" s="59" t="s">
        <v>544</v>
      </c>
      <c r="E154" s="41"/>
      <c r="F154" s="40">
        <f aca="true" t="shared" si="74" ref="F154:N154">SUM(F155:F155)</f>
        <v>601</v>
      </c>
      <c r="G154" s="40">
        <f t="shared" si="74"/>
        <v>601</v>
      </c>
      <c r="H154" s="40">
        <f t="shared" si="74"/>
        <v>0</v>
      </c>
      <c r="I154" s="40">
        <f t="shared" si="74"/>
        <v>623</v>
      </c>
      <c r="J154" s="40">
        <f t="shared" si="74"/>
        <v>623</v>
      </c>
      <c r="K154" s="40">
        <f t="shared" si="74"/>
        <v>0</v>
      </c>
      <c r="L154" s="40">
        <f t="shared" si="74"/>
        <v>646</v>
      </c>
      <c r="M154" s="40">
        <f t="shared" si="74"/>
        <v>646</v>
      </c>
      <c r="N154" s="40">
        <f t="shared" si="74"/>
        <v>0</v>
      </c>
    </row>
    <row r="155" spans="1:14" ht="204.75">
      <c r="A155" s="44" t="s">
        <v>570</v>
      </c>
      <c r="B155" s="46" t="s">
        <v>221</v>
      </c>
      <c r="C155" s="46" t="s">
        <v>552</v>
      </c>
      <c r="D155" s="45" t="s">
        <v>308</v>
      </c>
      <c r="E155" s="41" t="s">
        <v>518</v>
      </c>
      <c r="F155" s="40">
        <f>SUM(G155:H155)</f>
        <v>601</v>
      </c>
      <c r="G155" s="47">
        <v>601</v>
      </c>
      <c r="H155" s="47"/>
      <c r="I155" s="40">
        <f>SUM(J155:K155)</f>
        <v>623</v>
      </c>
      <c r="J155" s="47">
        <v>623</v>
      </c>
      <c r="K155" s="47"/>
      <c r="L155" s="40">
        <f>SUM(M155:N155)</f>
        <v>646</v>
      </c>
      <c r="M155" s="47">
        <v>646</v>
      </c>
      <c r="N155" s="47"/>
    </row>
    <row r="156" spans="1:14" ht="78.75">
      <c r="A156" s="21" t="s">
        <v>656</v>
      </c>
      <c r="B156" s="52" t="s">
        <v>221</v>
      </c>
      <c r="C156" s="41" t="s">
        <v>552</v>
      </c>
      <c r="D156" s="59" t="s">
        <v>202</v>
      </c>
      <c r="E156" s="49"/>
      <c r="F156" s="40">
        <f aca="true" t="shared" si="75" ref="F156:N156">F157</f>
        <v>46.6</v>
      </c>
      <c r="G156" s="40">
        <f t="shared" si="75"/>
        <v>46.6</v>
      </c>
      <c r="H156" s="40">
        <f t="shared" si="75"/>
        <v>0</v>
      </c>
      <c r="I156" s="40">
        <f t="shared" si="75"/>
        <v>0</v>
      </c>
      <c r="J156" s="40">
        <f t="shared" si="75"/>
        <v>0</v>
      </c>
      <c r="K156" s="40">
        <f t="shared" si="75"/>
        <v>0</v>
      </c>
      <c r="L156" s="40">
        <f t="shared" si="75"/>
        <v>0</v>
      </c>
      <c r="M156" s="40">
        <f t="shared" si="75"/>
        <v>0</v>
      </c>
      <c r="N156" s="40">
        <f t="shared" si="75"/>
        <v>0</v>
      </c>
    </row>
    <row r="157" spans="1:14" ht="141.75">
      <c r="A157" s="21" t="s">
        <v>396</v>
      </c>
      <c r="B157" s="41" t="s">
        <v>221</v>
      </c>
      <c r="C157" s="41" t="s">
        <v>552</v>
      </c>
      <c r="D157" s="59" t="s">
        <v>393</v>
      </c>
      <c r="E157" s="41"/>
      <c r="F157" s="40">
        <f aca="true" t="shared" si="76" ref="F157:N157">F158</f>
        <v>46.6</v>
      </c>
      <c r="G157" s="40">
        <f t="shared" si="76"/>
        <v>46.6</v>
      </c>
      <c r="H157" s="40">
        <f t="shared" si="76"/>
        <v>0</v>
      </c>
      <c r="I157" s="40">
        <f t="shared" si="76"/>
        <v>0</v>
      </c>
      <c r="J157" s="40">
        <f t="shared" si="76"/>
        <v>0</v>
      </c>
      <c r="K157" s="40">
        <f t="shared" si="76"/>
        <v>0</v>
      </c>
      <c r="L157" s="40">
        <f t="shared" si="76"/>
        <v>0</v>
      </c>
      <c r="M157" s="40">
        <f t="shared" si="76"/>
        <v>0</v>
      </c>
      <c r="N157" s="40">
        <f t="shared" si="76"/>
        <v>0</v>
      </c>
    </row>
    <row r="158" spans="1:14" ht="63">
      <c r="A158" s="21" t="s">
        <v>397</v>
      </c>
      <c r="B158" s="41" t="s">
        <v>221</v>
      </c>
      <c r="C158" s="41" t="s">
        <v>552</v>
      </c>
      <c r="D158" s="59" t="s">
        <v>394</v>
      </c>
      <c r="E158" s="41"/>
      <c r="F158" s="40">
        <f aca="true" t="shared" si="77" ref="F158:N158">F159</f>
        <v>46.6</v>
      </c>
      <c r="G158" s="47">
        <f t="shared" si="77"/>
        <v>46.6</v>
      </c>
      <c r="H158" s="47">
        <f t="shared" si="77"/>
        <v>0</v>
      </c>
      <c r="I158" s="47">
        <f t="shared" si="77"/>
        <v>0</v>
      </c>
      <c r="J158" s="47">
        <f t="shared" si="77"/>
        <v>0</v>
      </c>
      <c r="K158" s="47">
        <f t="shared" si="77"/>
        <v>0</v>
      </c>
      <c r="L158" s="40">
        <f t="shared" si="77"/>
        <v>0</v>
      </c>
      <c r="M158" s="47">
        <f t="shared" si="77"/>
        <v>0</v>
      </c>
      <c r="N158" s="47">
        <f t="shared" si="77"/>
        <v>0</v>
      </c>
    </row>
    <row r="159" spans="1:14" ht="31.5">
      <c r="A159" s="21" t="s">
        <v>398</v>
      </c>
      <c r="B159" s="41" t="s">
        <v>221</v>
      </c>
      <c r="C159" s="41" t="s">
        <v>552</v>
      </c>
      <c r="D159" s="59" t="s">
        <v>395</v>
      </c>
      <c r="E159" s="41" t="s">
        <v>520</v>
      </c>
      <c r="F159" s="40">
        <f>G159+H159</f>
        <v>46.6</v>
      </c>
      <c r="G159" s="47">
        <v>46.6</v>
      </c>
      <c r="H159" s="47"/>
      <c r="I159" s="40">
        <f>J159+K159</f>
        <v>0</v>
      </c>
      <c r="J159" s="47"/>
      <c r="K159" s="47"/>
      <c r="L159" s="40">
        <f>M159+N159</f>
        <v>0</v>
      </c>
      <c r="M159" s="47"/>
      <c r="N159" s="47"/>
    </row>
    <row r="160" spans="1:14" ht="15.75">
      <c r="A160" s="165" t="s">
        <v>882</v>
      </c>
      <c r="B160" s="82" t="s">
        <v>578</v>
      </c>
      <c r="C160" s="41"/>
      <c r="D160" s="41"/>
      <c r="E160" s="41"/>
      <c r="F160" s="56">
        <f>SUM(F161,F172,F186,F194,F207)</f>
        <v>676505.4</v>
      </c>
      <c r="G160" s="56">
        <f aca="true" t="shared" si="78" ref="G160:N160">SUM(G161,G172,G186,G194,G207)</f>
        <v>500554.9</v>
      </c>
      <c r="H160" s="56">
        <f t="shared" si="78"/>
        <v>175950.5</v>
      </c>
      <c r="I160" s="56">
        <f t="shared" si="78"/>
        <v>450990.99999999994</v>
      </c>
      <c r="J160" s="56">
        <f t="shared" si="78"/>
        <v>317899</v>
      </c>
      <c r="K160" s="56">
        <f t="shared" si="78"/>
        <v>133092</v>
      </c>
      <c r="L160" s="56">
        <f t="shared" si="78"/>
        <v>519425.39999999997</v>
      </c>
      <c r="M160" s="56">
        <f t="shared" si="78"/>
        <v>389241.89999999997</v>
      </c>
      <c r="N160" s="56">
        <f t="shared" si="78"/>
        <v>130183.5</v>
      </c>
    </row>
    <row r="161" spans="1:14" ht="15.75">
      <c r="A161" s="165" t="s">
        <v>283</v>
      </c>
      <c r="B161" s="82" t="s">
        <v>578</v>
      </c>
      <c r="C161" s="82" t="s">
        <v>546</v>
      </c>
      <c r="D161" s="41"/>
      <c r="E161" s="41"/>
      <c r="F161" s="56">
        <f>SUM(F162,)</f>
        <v>229140.6</v>
      </c>
      <c r="G161" s="56">
        <f aca="true" t="shared" si="79" ref="G161:N161">SUM(G162,)</f>
        <v>199900</v>
      </c>
      <c r="H161" s="56">
        <f t="shared" si="79"/>
        <v>29240.6</v>
      </c>
      <c r="I161" s="56">
        <f t="shared" si="79"/>
        <v>115735.8</v>
      </c>
      <c r="J161" s="56">
        <f t="shared" si="79"/>
        <v>100213</v>
      </c>
      <c r="K161" s="56">
        <f t="shared" si="79"/>
        <v>15522.8</v>
      </c>
      <c r="L161" s="56">
        <f t="shared" si="79"/>
        <v>108964</v>
      </c>
      <c r="M161" s="56">
        <f t="shared" si="79"/>
        <v>95999</v>
      </c>
      <c r="N161" s="56">
        <f t="shared" si="79"/>
        <v>12965</v>
      </c>
    </row>
    <row r="162" spans="1:14" ht="63">
      <c r="A162" s="58" t="s">
        <v>913</v>
      </c>
      <c r="B162" s="46" t="s">
        <v>578</v>
      </c>
      <c r="C162" s="46" t="s">
        <v>546</v>
      </c>
      <c r="D162" s="39" t="s">
        <v>799</v>
      </c>
      <c r="E162" s="41"/>
      <c r="F162" s="40">
        <f aca="true" t="shared" si="80" ref="F162:N162">F163</f>
        <v>229140.6</v>
      </c>
      <c r="G162" s="40">
        <f t="shared" si="80"/>
        <v>199900</v>
      </c>
      <c r="H162" s="40">
        <f t="shared" si="80"/>
        <v>29240.6</v>
      </c>
      <c r="I162" s="40">
        <f t="shared" si="80"/>
        <v>115735.8</v>
      </c>
      <c r="J162" s="40">
        <f t="shared" si="80"/>
        <v>100213</v>
      </c>
      <c r="K162" s="40">
        <f t="shared" si="80"/>
        <v>15522.8</v>
      </c>
      <c r="L162" s="40">
        <f t="shared" si="80"/>
        <v>108964</v>
      </c>
      <c r="M162" s="40">
        <f t="shared" si="80"/>
        <v>95999</v>
      </c>
      <c r="N162" s="40">
        <f t="shared" si="80"/>
        <v>12965</v>
      </c>
    </row>
    <row r="163" spans="1:14" ht="94.5">
      <c r="A163" s="58" t="s">
        <v>236</v>
      </c>
      <c r="B163" s="46" t="s">
        <v>578</v>
      </c>
      <c r="C163" s="46" t="s">
        <v>546</v>
      </c>
      <c r="D163" s="39" t="s">
        <v>800</v>
      </c>
      <c r="E163" s="41"/>
      <c r="F163" s="40">
        <f aca="true" t="shared" si="81" ref="F163:N163">SUM(F164,F167)</f>
        <v>229140.6</v>
      </c>
      <c r="G163" s="40">
        <f t="shared" si="81"/>
        <v>199900</v>
      </c>
      <c r="H163" s="40">
        <f t="shared" si="81"/>
        <v>29240.6</v>
      </c>
      <c r="I163" s="40">
        <f t="shared" si="81"/>
        <v>115735.8</v>
      </c>
      <c r="J163" s="40">
        <f t="shared" si="81"/>
        <v>100213</v>
      </c>
      <c r="K163" s="40">
        <f t="shared" si="81"/>
        <v>15522.8</v>
      </c>
      <c r="L163" s="40">
        <f t="shared" si="81"/>
        <v>108964</v>
      </c>
      <c r="M163" s="40">
        <f t="shared" si="81"/>
        <v>95999</v>
      </c>
      <c r="N163" s="40">
        <f t="shared" si="81"/>
        <v>12965</v>
      </c>
    </row>
    <row r="164" spans="1:14" ht="78.75">
      <c r="A164" s="58" t="s">
        <v>858</v>
      </c>
      <c r="B164" s="46" t="s">
        <v>578</v>
      </c>
      <c r="C164" s="46" t="s">
        <v>546</v>
      </c>
      <c r="D164" s="39" t="s">
        <v>801</v>
      </c>
      <c r="E164" s="41"/>
      <c r="F164" s="40">
        <f aca="true" t="shared" si="82" ref="F164:N164">SUM(F165:F166)</f>
        <v>108865.6</v>
      </c>
      <c r="G164" s="40">
        <f t="shared" si="82"/>
        <v>87053</v>
      </c>
      <c r="H164" s="40">
        <f t="shared" si="82"/>
        <v>21812.6</v>
      </c>
      <c r="I164" s="40">
        <f t="shared" si="82"/>
        <v>106736.8</v>
      </c>
      <c r="J164" s="40">
        <f t="shared" si="82"/>
        <v>91664</v>
      </c>
      <c r="K164" s="40">
        <f t="shared" si="82"/>
        <v>15072.8</v>
      </c>
      <c r="L164" s="40">
        <f t="shared" si="82"/>
        <v>108964</v>
      </c>
      <c r="M164" s="40">
        <f t="shared" si="82"/>
        <v>95999</v>
      </c>
      <c r="N164" s="40">
        <f t="shared" si="82"/>
        <v>12965</v>
      </c>
    </row>
    <row r="165" spans="1:14" ht="189">
      <c r="A165" s="58" t="s">
        <v>594</v>
      </c>
      <c r="B165" s="46" t="s">
        <v>578</v>
      </c>
      <c r="C165" s="46" t="s">
        <v>546</v>
      </c>
      <c r="D165" s="41" t="s">
        <v>804</v>
      </c>
      <c r="E165" s="41" t="s">
        <v>883</v>
      </c>
      <c r="F165" s="40">
        <f>SUM(G165:H165)</f>
        <v>21812.6</v>
      </c>
      <c r="G165" s="40">
        <v>0</v>
      </c>
      <c r="H165" s="40">
        <v>21812.6</v>
      </c>
      <c r="I165" s="40">
        <f>SUM(J165:K165)</f>
        <v>15072.8</v>
      </c>
      <c r="J165" s="40">
        <v>0</v>
      </c>
      <c r="K165" s="40">
        <v>15072.8</v>
      </c>
      <c r="L165" s="40">
        <f>SUM(M165:N165)</f>
        <v>12965</v>
      </c>
      <c r="M165" s="40">
        <v>0</v>
      </c>
      <c r="N165" s="40">
        <v>12965</v>
      </c>
    </row>
    <row r="166" spans="1:14" ht="189">
      <c r="A166" s="43" t="s">
        <v>859</v>
      </c>
      <c r="B166" s="46" t="s">
        <v>578</v>
      </c>
      <c r="C166" s="46" t="s">
        <v>546</v>
      </c>
      <c r="D166" s="45" t="s">
        <v>805</v>
      </c>
      <c r="E166" s="41" t="s">
        <v>883</v>
      </c>
      <c r="F166" s="40">
        <f>SUM(G166:H166)</f>
        <v>87053</v>
      </c>
      <c r="G166" s="40">
        <v>87053</v>
      </c>
      <c r="H166" s="40">
        <v>0</v>
      </c>
      <c r="I166" s="40">
        <f>SUM(J166:K166)</f>
        <v>91664</v>
      </c>
      <c r="J166" s="40">
        <v>91664</v>
      </c>
      <c r="K166" s="40">
        <v>0</v>
      </c>
      <c r="L166" s="40">
        <f>SUM(M166:N166)</f>
        <v>95999</v>
      </c>
      <c r="M166" s="40">
        <v>95999</v>
      </c>
      <c r="N166" s="40">
        <v>0</v>
      </c>
    </row>
    <row r="167" spans="1:14" ht="63">
      <c r="A167" s="21" t="s">
        <v>171</v>
      </c>
      <c r="B167" s="46" t="s">
        <v>578</v>
      </c>
      <c r="C167" s="46" t="s">
        <v>546</v>
      </c>
      <c r="D167" s="39" t="s">
        <v>179</v>
      </c>
      <c r="E167" s="41"/>
      <c r="F167" s="72">
        <f>SUM(F168:F171)</f>
        <v>120275</v>
      </c>
      <c r="G167" s="72">
        <f aca="true" t="shared" si="83" ref="G167:N167">SUM(G168:G171)</f>
        <v>112847</v>
      </c>
      <c r="H167" s="72">
        <f t="shared" si="83"/>
        <v>7428</v>
      </c>
      <c r="I167" s="72">
        <f t="shared" si="83"/>
        <v>8999</v>
      </c>
      <c r="J167" s="72">
        <f t="shared" si="83"/>
        <v>8549</v>
      </c>
      <c r="K167" s="72">
        <f t="shared" si="83"/>
        <v>450</v>
      </c>
      <c r="L167" s="72">
        <f t="shared" si="83"/>
        <v>0</v>
      </c>
      <c r="M167" s="72">
        <f t="shared" si="83"/>
        <v>0</v>
      </c>
      <c r="N167" s="72">
        <f t="shared" si="83"/>
        <v>0</v>
      </c>
    </row>
    <row r="168" spans="1:14" ht="94.5">
      <c r="A168" s="21" t="s">
        <v>542</v>
      </c>
      <c r="B168" s="46" t="s">
        <v>578</v>
      </c>
      <c r="C168" s="46" t="s">
        <v>546</v>
      </c>
      <c r="D168" s="41" t="s">
        <v>173</v>
      </c>
      <c r="E168" s="97" t="s">
        <v>520</v>
      </c>
      <c r="F168" s="72">
        <f>SUM(G168:H168)</f>
        <v>6936</v>
      </c>
      <c r="G168" s="72"/>
      <c r="H168" s="72">
        <v>6936</v>
      </c>
      <c r="I168" s="72">
        <f>SUM(J168:K168)</f>
        <v>450</v>
      </c>
      <c r="J168" s="72"/>
      <c r="K168" s="72">
        <v>450</v>
      </c>
      <c r="L168" s="72">
        <f>SUM(M168:N168)</f>
        <v>0</v>
      </c>
      <c r="M168" s="72"/>
      <c r="N168" s="72"/>
    </row>
    <row r="169" spans="1:14" ht="110.25">
      <c r="A169" s="21" t="s">
        <v>721</v>
      </c>
      <c r="B169" s="46" t="s">
        <v>578</v>
      </c>
      <c r="C169" s="46" t="s">
        <v>546</v>
      </c>
      <c r="D169" s="41" t="s">
        <v>174</v>
      </c>
      <c r="E169" s="97" t="s">
        <v>520</v>
      </c>
      <c r="F169" s="72">
        <f>SUM(G169:H169)</f>
        <v>103507</v>
      </c>
      <c r="G169" s="72">
        <v>103507</v>
      </c>
      <c r="H169" s="72"/>
      <c r="I169" s="72">
        <f>SUM(J169:K169)</f>
        <v>8549</v>
      </c>
      <c r="J169" s="72">
        <v>8549</v>
      </c>
      <c r="K169" s="72"/>
      <c r="L169" s="72">
        <f>SUM(M169:N169)</f>
        <v>0</v>
      </c>
      <c r="M169" s="72"/>
      <c r="N169" s="72"/>
    </row>
    <row r="170" spans="1:14" ht="157.5">
      <c r="A170" s="21" t="s">
        <v>417</v>
      </c>
      <c r="B170" s="46" t="s">
        <v>578</v>
      </c>
      <c r="C170" s="46" t="s">
        <v>546</v>
      </c>
      <c r="D170" s="41" t="s">
        <v>461</v>
      </c>
      <c r="E170" s="97" t="s">
        <v>520</v>
      </c>
      <c r="F170" s="72">
        <f>SUM(G170:H170)</f>
        <v>492</v>
      </c>
      <c r="G170" s="72"/>
      <c r="H170" s="72">
        <v>492</v>
      </c>
      <c r="I170" s="72">
        <f>SUM(J170:K170)</f>
        <v>0</v>
      </c>
      <c r="J170" s="72"/>
      <c r="K170" s="72"/>
      <c r="L170" s="72">
        <f>SUM(M170:N170)</f>
        <v>0</v>
      </c>
      <c r="M170" s="72"/>
      <c r="N170" s="72"/>
    </row>
    <row r="171" spans="1:14" ht="173.25">
      <c r="A171" s="21" t="s">
        <v>415</v>
      </c>
      <c r="B171" s="46" t="s">
        <v>578</v>
      </c>
      <c r="C171" s="46" t="s">
        <v>546</v>
      </c>
      <c r="D171" s="41" t="s">
        <v>416</v>
      </c>
      <c r="E171" s="97" t="s">
        <v>520</v>
      </c>
      <c r="F171" s="72">
        <f>SUM(G171:H171)</f>
        <v>9340</v>
      </c>
      <c r="G171" s="72">
        <v>9340</v>
      </c>
      <c r="H171" s="72"/>
      <c r="I171" s="72">
        <f>SUM(J171:K171)</f>
        <v>0</v>
      </c>
      <c r="J171" s="72"/>
      <c r="K171" s="72"/>
      <c r="L171" s="72">
        <f>SUM(M171:N171)</f>
        <v>0</v>
      </c>
      <c r="M171" s="72"/>
      <c r="N171" s="72"/>
    </row>
    <row r="172" spans="1:14" ht="15.75">
      <c r="A172" s="165" t="s">
        <v>284</v>
      </c>
      <c r="B172" s="82" t="s">
        <v>578</v>
      </c>
      <c r="C172" s="82" t="s">
        <v>553</v>
      </c>
      <c r="D172" s="41"/>
      <c r="E172" s="41"/>
      <c r="F172" s="56">
        <f aca="true" t="shared" si="84" ref="F172:N172">SUM(F173)</f>
        <v>372940.4</v>
      </c>
      <c r="G172" s="56">
        <f t="shared" si="84"/>
        <v>300450</v>
      </c>
      <c r="H172" s="56">
        <f t="shared" si="84"/>
        <v>72490.4</v>
      </c>
      <c r="I172" s="56">
        <f t="shared" si="84"/>
        <v>255974.09999999998</v>
      </c>
      <c r="J172" s="56">
        <f t="shared" si="84"/>
        <v>217472.9</v>
      </c>
      <c r="K172" s="56">
        <f t="shared" si="84"/>
        <v>38501.2</v>
      </c>
      <c r="L172" s="56">
        <f t="shared" si="84"/>
        <v>328758.6</v>
      </c>
      <c r="M172" s="56">
        <f t="shared" si="84"/>
        <v>293021.3</v>
      </c>
      <c r="N172" s="56">
        <f t="shared" si="84"/>
        <v>35737.3</v>
      </c>
    </row>
    <row r="173" spans="1:14" ht="63">
      <c r="A173" s="58" t="s">
        <v>913</v>
      </c>
      <c r="B173" s="46" t="s">
        <v>578</v>
      </c>
      <c r="C173" s="46" t="s">
        <v>553</v>
      </c>
      <c r="D173" s="51" t="s">
        <v>799</v>
      </c>
      <c r="E173" s="41"/>
      <c r="F173" s="40">
        <f aca="true" t="shared" si="85" ref="F173:N173">SUM(F174,)</f>
        <v>372940.4</v>
      </c>
      <c r="G173" s="40">
        <f t="shared" si="85"/>
        <v>300450</v>
      </c>
      <c r="H173" s="40">
        <f t="shared" si="85"/>
        <v>72490.4</v>
      </c>
      <c r="I173" s="40">
        <f t="shared" si="85"/>
        <v>255974.09999999998</v>
      </c>
      <c r="J173" s="40">
        <f t="shared" si="85"/>
        <v>217472.9</v>
      </c>
      <c r="K173" s="40">
        <f t="shared" si="85"/>
        <v>38501.2</v>
      </c>
      <c r="L173" s="40">
        <f t="shared" si="85"/>
        <v>328758.6</v>
      </c>
      <c r="M173" s="40">
        <f t="shared" si="85"/>
        <v>293021.3</v>
      </c>
      <c r="N173" s="40">
        <f t="shared" si="85"/>
        <v>35737.3</v>
      </c>
    </row>
    <row r="174" spans="1:14" ht="94.5">
      <c r="A174" s="58" t="s">
        <v>914</v>
      </c>
      <c r="B174" s="46" t="s">
        <v>578</v>
      </c>
      <c r="C174" s="46" t="s">
        <v>553</v>
      </c>
      <c r="D174" s="51" t="s">
        <v>860</v>
      </c>
      <c r="E174" s="41"/>
      <c r="F174" s="40">
        <f aca="true" t="shared" si="86" ref="F174:N174">SUM(F175,F181)</f>
        <v>372940.4</v>
      </c>
      <c r="G174" s="40">
        <f t="shared" si="86"/>
        <v>300450</v>
      </c>
      <c r="H174" s="40">
        <f t="shared" si="86"/>
        <v>72490.4</v>
      </c>
      <c r="I174" s="40">
        <f t="shared" si="86"/>
        <v>255974.09999999998</v>
      </c>
      <c r="J174" s="40">
        <f t="shared" si="86"/>
        <v>217472.9</v>
      </c>
      <c r="K174" s="40">
        <f t="shared" si="86"/>
        <v>38501.2</v>
      </c>
      <c r="L174" s="40">
        <f t="shared" si="86"/>
        <v>328758.6</v>
      </c>
      <c r="M174" s="40">
        <f t="shared" si="86"/>
        <v>293021.3</v>
      </c>
      <c r="N174" s="40">
        <f t="shared" si="86"/>
        <v>35737.3</v>
      </c>
    </row>
    <row r="175" spans="1:14" ht="47.25">
      <c r="A175" s="58" t="s">
        <v>876</v>
      </c>
      <c r="B175" s="46" t="s">
        <v>578</v>
      </c>
      <c r="C175" s="46" t="s">
        <v>553</v>
      </c>
      <c r="D175" s="51" t="s">
        <v>861</v>
      </c>
      <c r="E175" s="41"/>
      <c r="F175" s="40">
        <f>SUM(F176:F180)</f>
        <v>248545.4</v>
      </c>
      <c r="G175" s="40">
        <f aca="true" t="shared" si="87" ref="G175:N175">SUM(G176:G180)</f>
        <v>194954</v>
      </c>
      <c r="H175" s="40">
        <f t="shared" si="87"/>
        <v>53591.4</v>
      </c>
      <c r="I175" s="40">
        <f t="shared" si="87"/>
        <v>240429.09999999998</v>
      </c>
      <c r="J175" s="40">
        <f t="shared" si="87"/>
        <v>204724.1</v>
      </c>
      <c r="K175" s="40">
        <f t="shared" si="87"/>
        <v>35705</v>
      </c>
      <c r="L175" s="40">
        <f t="shared" si="87"/>
        <v>245199.59999999998</v>
      </c>
      <c r="M175" s="40">
        <f t="shared" si="87"/>
        <v>213640.3</v>
      </c>
      <c r="N175" s="40">
        <f t="shared" si="87"/>
        <v>31559.3</v>
      </c>
    </row>
    <row r="176" spans="1:14" ht="126">
      <c r="A176" s="58" t="s">
        <v>862</v>
      </c>
      <c r="B176" s="46" t="s">
        <v>578</v>
      </c>
      <c r="C176" s="46" t="s">
        <v>553</v>
      </c>
      <c r="D176" s="52" t="s">
        <v>806</v>
      </c>
      <c r="E176" s="41" t="s">
        <v>883</v>
      </c>
      <c r="F176" s="40">
        <f>SUM(G176:H176)</f>
        <v>52399.9</v>
      </c>
      <c r="G176" s="47">
        <v>0</v>
      </c>
      <c r="H176" s="47">
        <v>52399.9</v>
      </c>
      <c r="I176" s="40">
        <f>SUM(J176:K176)</f>
        <v>34465.8</v>
      </c>
      <c r="J176" s="47">
        <v>0</v>
      </c>
      <c r="K176" s="47">
        <v>34465.8</v>
      </c>
      <c r="L176" s="40">
        <f>SUM(M176:N176)</f>
        <v>30270.8</v>
      </c>
      <c r="M176" s="47">
        <v>0</v>
      </c>
      <c r="N176" s="47">
        <v>30270.8</v>
      </c>
    </row>
    <row r="177" spans="1:14" ht="110.25">
      <c r="A177" s="43" t="s">
        <v>274</v>
      </c>
      <c r="B177" s="46" t="s">
        <v>578</v>
      </c>
      <c r="C177" s="46" t="s">
        <v>553</v>
      </c>
      <c r="D177" s="45" t="s">
        <v>807</v>
      </c>
      <c r="E177" s="41" t="s">
        <v>883</v>
      </c>
      <c r="F177" s="40">
        <f>SUM(G177:H177)</f>
        <v>182114</v>
      </c>
      <c r="G177" s="40">
        <v>182114</v>
      </c>
      <c r="H177" s="40">
        <v>0</v>
      </c>
      <c r="I177" s="40">
        <f>SUM(J177:K177)</f>
        <v>191733</v>
      </c>
      <c r="J177" s="40">
        <v>191733</v>
      </c>
      <c r="K177" s="40">
        <v>0</v>
      </c>
      <c r="L177" s="40">
        <f>SUM(M177:N177)</f>
        <v>200493</v>
      </c>
      <c r="M177" s="40">
        <v>200493</v>
      </c>
      <c r="N177" s="40">
        <v>0</v>
      </c>
    </row>
    <row r="178" spans="1:14" ht="204.75">
      <c r="A178" s="58" t="s">
        <v>657</v>
      </c>
      <c r="B178" s="46" t="s">
        <v>578</v>
      </c>
      <c r="C178" s="46" t="s">
        <v>553</v>
      </c>
      <c r="D178" s="52" t="s">
        <v>658</v>
      </c>
      <c r="E178" s="41" t="s">
        <v>883</v>
      </c>
      <c r="F178" s="40">
        <f>SUM(G178:H178)</f>
        <v>4964.5</v>
      </c>
      <c r="G178" s="47">
        <v>3773</v>
      </c>
      <c r="H178" s="47">
        <v>1191.5</v>
      </c>
      <c r="I178" s="40">
        <f>SUM(J178:K178)</f>
        <v>5163.3</v>
      </c>
      <c r="J178" s="47">
        <v>3924.1</v>
      </c>
      <c r="K178" s="47">
        <v>1239.2</v>
      </c>
      <c r="L178" s="40">
        <f>SUM(M178:N178)</f>
        <v>5368.8</v>
      </c>
      <c r="M178" s="47">
        <v>4080.3</v>
      </c>
      <c r="N178" s="47">
        <v>1288.5</v>
      </c>
    </row>
    <row r="179" spans="1:14" ht="204.75">
      <c r="A179" s="43" t="s">
        <v>1</v>
      </c>
      <c r="B179" s="46" t="s">
        <v>578</v>
      </c>
      <c r="C179" s="46" t="s">
        <v>553</v>
      </c>
      <c r="D179" s="45" t="s">
        <v>808</v>
      </c>
      <c r="E179" s="41" t="s">
        <v>883</v>
      </c>
      <c r="F179" s="40">
        <f>SUM(G179:H179)</f>
        <v>1055</v>
      </c>
      <c r="G179" s="40">
        <v>1055</v>
      </c>
      <c r="H179" s="40">
        <v>0</v>
      </c>
      <c r="I179" s="40">
        <f>SUM(J179:K179)</f>
        <v>1055</v>
      </c>
      <c r="J179" s="40">
        <v>1055</v>
      </c>
      <c r="K179" s="40">
        <v>0</v>
      </c>
      <c r="L179" s="40">
        <f>SUM(M179:N179)</f>
        <v>1055</v>
      </c>
      <c r="M179" s="40">
        <v>1055</v>
      </c>
      <c r="N179" s="40">
        <v>0</v>
      </c>
    </row>
    <row r="180" spans="1:14" ht="189">
      <c r="A180" s="43" t="s">
        <v>659</v>
      </c>
      <c r="B180" s="46" t="s">
        <v>578</v>
      </c>
      <c r="C180" s="46" t="s">
        <v>553</v>
      </c>
      <c r="D180" s="45" t="s">
        <v>782</v>
      </c>
      <c r="E180" s="41" t="s">
        <v>883</v>
      </c>
      <c r="F180" s="40">
        <f>SUM(G180:H180)</f>
        <v>8012</v>
      </c>
      <c r="G180" s="40">
        <v>8012</v>
      </c>
      <c r="H180" s="40"/>
      <c r="I180" s="40">
        <f>SUM(J180:K180)</f>
        <v>8012</v>
      </c>
      <c r="J180" s="40">
        <v>8012</v>
      </c>
      <c r="K180" s="40"/>
      <c r="L180" s="40">
        <f>SUM(M180:N180)</f>
        <v>8012</v>
      </c>
      <c r="M180" s="40">
        <v>8012</v>
      </c>
      <c r="N180" s="40"/>
    </row>
    <row r="181" spans="1:14" ht="47.25">
      <c r="A181" s="21" t="s">
        <v>9</v>
      </c>
      <c r="B181" s="46" t="s">
        <v>578</v>
      </c>
      <c r="C181" s="41" t="s">
        <v>553</v>
      </c>
      <c r="D181" s="39" t="s">
        <v>10</v>
      </c>
      <c r="E181" s="97"/>
      <c r="F181" s="40">
        <f>SUM(F182:F185)</f>
        <v>124395</v>
      </c>
      <c r="G181" s="40">
        <f aca="true" t="shared" si="88" ref="G181:N181">SUM(G182:G185)</f>
        <v>105496</v>
      </c>
      <c r="H181" s="40">
        <f t="shared" si="88"/>
        <v>18899</v>
      </c>
      <c r="I181" s="40">
        <f t="shared" si="88"/>
        <v>15545</v>
      </c>
      <c r="J181" s="40">
        <f t="shared" si="88"/>
        <v>12748.8</v>
      </c>
      <c r="K181" s="40">
        <f t="shared" si="88"/>
        <v>2796.2</v>
      </c>
      <c r="L181" s="40">
        <f t="shared" si="88"/>
        <v>83559</v>
      </c>
      <c r="M181" s="40">
        <f t="shared" si="88"/>
        <v>79381</v>
      </c>
      <c r="N181" s="40">
        <f t="shared" si="88"/>
        <v>4178</v>
      </c>
    </row>
    <row r="182" spans="1:14" ht="94.5">
      <c r="A182" s="21" t="s">
        <v>542</v>
      </c>
      <c r="B182" s="46" t="s">
        <v>578</v>
      </c>
      <c r="C182" s="41" t="s">
        <v>553</v>
      </c>
      <c r="D182" s="41" t="s">
        <v>142</v>
      </c>
      <c r="E182" s="97" t="s">
        <v>520</v>
      </c>
      <c r="F182" s="72">
        <f>SUM(G182:H182)</f>
        <v>17304</v>
      </c>
      <c r="G182" s="72"/>
      <c r="H182" s="72">
        <v>17304</v>
      </c>
      <c r="I182" s="72">
        <f>SUM(J182:K182)</f>
        <v>2796.2</v>
      </c>
      <c r="J182" s="72"/>
      <c r="K182" s="72">
        <v>2796.2</v>
      </c>
      <c r="L182" s="72">
        <f>SUM(M182:N182)</f>
        <v>4178</v>
      </c>
      <c r="M182" s="72"/>
      <c r="N182" s="72">
        <v>4178</v>
      </c>
    </row>
    <row r="183" spans="1:14" ht="110.25">
      <c r="A183" s="21" t="s">
        <v>721</v>
      </c>
      <c r="B183" s="46" t="s">
        <v>578</v>
      </c>
      <c r="C183" s="41" t="s">
        <v>553</v>
      </c>
      <c r="D183" s="41" t="s">
        <v>716</v>
      </c>
      <c r="E183" s="97" t="s">
        <v>520</v>
      </c>
      <c r="F183" s="72">
        <f>SUM(G183:H183)</f>
        <v>75200</v>
      </c>
      <c r="G183" s="72">
        <v>75200</v>
      </c>
      <c r="H183" s="72"/>
      <c r="I183" s="72">
        <f>SUM(J183:K183)</f>
        <v>12748.8</v>
      </c>
      <c r="J183" s="72">
        <v>12748.8</v>
      </c>
      <c r="K183" s="72"/>
      <c r="L183" s="72">
        <f>SUM(M183:N183)</f>
        <v>79381</v>
      </c>
      <c r="M183" s="72">
        <v>79381</v>
      </c>
      <c r="N183" s="72"/>
    </row>
    <row r="184" spans="1:14" ht="157.5">
      <c r="A184" s="21" t="s">
        <v>417</v>
      </c>
      <c r="B184" s="41" t="s">
        <v>578</v>
      </c>
      <c r="C184" s="41" t="s">
        <v>553</v>
      </c>
      <c r="D184" s="41" t="s">
        <v>462</v>
      </c>
      <c r="E184" s="97" t="s">
        <v>520</v>
      </c>
      <c r="F184" s="72">
        <f>SUM(G184:H184)</f>
        <v>1595</v>
      </c>
      <c r="G184" s="72"/>
      <c r="H184" s="72">
        <v>1595</v>
      </c>
      <c r="I184" s="72"/>
      <c r="J184" s="72"/>
      <c r="K184" s="72"/>
      <c r="L184" s="72"/>
      <c r="M184" s="72"/>
      <c r="N184" s="72"/>
    </row>
    <row r="185" spans="1:14" ht="173.25">
      <c r="A185" s="21" t="s">
        <v>415</v>
      </c>
      <c r="B185" s="41" t="s">
        <v>578</v>
      </c>
      <c r="C185" s="41" t="s">
        <v>553</v>
      </c>
      <c r="D185" s="41" t="s">
        <v>414</v>
      </c>
      <c r="E185" s="97" t="s">
        <v>520</v>
      </c>
      <c r="F185" s="72">
        <f>G185+H185</f>
        <v>30296</v>
      </c>
      <c r="G185" s="72">
        <v>30296</v>
      </c>
      <c r="H185" s="72"/>
      <c r="I185" s="72">
        <f>J185+K185</f>
        <v>0</v>
      </c>
      <c r="J185" s="72"/>
      <c r="K185" s="72"/>
      <c r="L185" s="72">
        <f>M185+N185</f>
        <v>0</v>
      </c>
      <c r="M185" s="72"/>
      <c r="N185" s="72"/>
    </row>
    <row r="186" spans="1:14" s="57" customFormat="1" ht="31.5">
      <c r="A186" s="81" t="s">
        <v>528</v>
      </c>
      <c r="B186" s="82" t="s">
        <v>578</v>
      </c>
      <c r="C186" s="82" t="s">
        <v>218</v>
      </c>
      <c r="D186" s="107"/>
      <c r="E186" s="55"/>
      <c r="F186" s="56">
        <f aca="true" t="shared" si="89" ref="F186:N187">F187</f>
        <v>44577.5</v>
      </c>
      <c r="G186" s="56">
        <f t="shared" si="89"/>
        <v>0</v>
      </c>
      <c r="H186" s="56">
        <f t="shared" si="89"/>
        <v>44577.5</v>
      </c>
      <c r="I186" s="56">
        <f t="shared" si="89"/>
        <v>48555.8</v>
      </c>
      <c r="J186" s="56">
        <f t="shared" si="89"/>
        <v>0</v>
      </c>
      <c r="K186" s="56">
        <f t="shared" si="89"/>
        <v>48555.8</v>
      </c>
      <c r="L186" s="56">
        <f t="shared" si="89"/>
        <v>49896</v>
      </c>
      <c r="M186" s="56">
        <f t="shared" si="89"/>
        <v>0</v>
      </c>
      <c r="N186" s="56">
        <f t="shared" si="89"/>
        <v>49896</v>
      </c>
    </row>
    <row r="187" spans="1:14" ht="63">
      <c r="A187" s="58" t="s">
        <v>913</v>
      </c>
      <c r="B187" s="46" t="s">
        <v>578</v>
      </c>
      <c r="C187" s="46" t="s">
        <v>218</v>
      </c>
      <c r="D187" s="39" t="s">
        <v>799</v>
      </c>
      <c r="E187" s="41"/>
      <c r="F187" s="40">
        <f t="shared" si="89"/>
        <v>44577.5</v>
      </c>
      <c r="G187" s="40">
        <f t="shared" si="89"/>
        <v>0</v>
      </c>
      <c r="H187" s="40">
        <f t="shared" si="89"/>
        <v>44577.5</v>
      </c>
      <c r="I187" s="40">
        <f t="shared" si="89"/>
        <v>48555.8</v>
      </c>
      <c r="J187" s="40">
        <f t="shared" si="89"/>
        <v>0</v>
      </c>
      <c r="K187" s="40">
        <f t="shared" si="89"/>
        <v>48555.8</v>
      </c>
      <c r="L187" s="40">
        <f t="shared" si="89"/>
        <v>49896</v>
      </c>
      <c r="M187" s="40">
        <f t="shared" si="89"/>
        <v>0</v>
      </c>
      <c r="N187" s="40">
        <f t="shared" si="89"/>
        <v>49896</v>
      </c>
    </row>
    <row r="188" spans="1:14" ht="110.25">
      <c r="A188" s="58" t="s">
        <v>237</v>
      </c>
      <c r="B188" s="46" t="s">
        <v>578</v>
      </c>
      <c r="C188" s="46" t="s">
        <v>218</v>
      </c>
      <c r="D188" s="39" t="s">
        <v>877</v>
      </c>
      <c r="E188" s="41"/>
      <c r="F188" s="40">
        <f>SUM(F189,F192)</f>
        <v>44577.5</v>
      </c>
      <c r="G188" s="40">
        <f aca="true" t="shared" si="90" ref="G188:N188">SUM(G189,G192)</f>
        <v>0</v>
      </c>
      <c r="H188" s="40">
        <f t="shared" si="90"/>
        <v>44577.5</v>
      </c>
      <c r="I188" s="40">
        <f t="shared" si="90"/>
        <v>48555.8</v>
      </c>
      <c r="J188" s="40">
        <f t="shared" si="90"/>
        <v>0</v>
      </c>
      <c r="K188" s="40">
        <f t="shared" si="90"/>
        <v>48555.8</v>
      </c>
      <c r="L188" s="40">
        <f t="shared" si="90"/>
        <v>49896</v>
      </c>
      <c r="M188" s="40">
        <f t="shared" si="90"/>
        <v>0</v>
      </c>
      <c r="N188" s="40">
        <f t="shared" si="90"/>
        <v>49896</v>
      </c>
    </row>
    <row r="189" spans="1:14" ht="78.75">
      <c r="A189" s="58" t="s">
        <v>879</v>
      </c>
      <c r="B189" s="46" t="s">
        <v>578</v>
      </c>
      <c r="C189" s="46" t="s">
        <v>218</v>
      </c>
      <c r="D189" s="39" t="s">
        <v>878</v>
      </c>
      <c r="E189" s="41"/>
      <c r="F189" s="40">
        <f>SUM(F190:F191)</f>
        <v>44357.5</v>
      </c>
      <c r="G189" s="40">
        <f aca="true" t="shared" si="91" ref="G189:N189">SUM(G190:G191)</f>
        <v>0</v>
      </c>
      <c r="H189" s="40">
        <f t="shared" si="91"/>
        <v>44357.5</v>
      </c>
      <c r="I189" s="40">
        <f t="shared" si="91"/>
        <v>48555.8</v>
      </c>
      <c r="J189" s="40">
        <f t="shared" si="91"/>
        <v>0</v>
      </c>
      <c r="K189" s="40">
        <f t="shared" si="91"/>
        <v>48555.8</v>
      </c>
      <c r="L189" s="40">
        <f t="shared" si="91"/>
        <v>49896</v>
      </c>
      <c r="M189" s="40">
        <f t="shared" si="91"/>
        <v>0</v>
      </c>
      <c r="N189" s="40">
        <f t="shared" si="91"/>
        <v>49896</v>
      </c>
    </row>
    <row r="190" spans="1:14" ht="157.5">
      <c r="A190" s="43" t="s">
        <v>2</v>
      </c>
      <c r="B190" s="46" t="s">
        <v>578</v>
      </c>
      <c r="C190" s="46" t="s">
        <v>218</v>
      </c>
      <c r="D190" s="41" t="s">
        <v>809</v>
      </c>
      <c r="E190" s="41" t="s">
        <v>883</v>
      </c>
      <c r="F190" s="40">
        <f>SUM(G190:H190)</f>
        <v>34857.5</v>
      </c>
      <c r="G190" s="40">
        <v>0</v>
      </c>
      <c r="H190" s="40">
        <v>34857.5</v>
      </c>
      <c r="I190" s="40">
        <f>SUM(J190:K190)</f>
        <v>38680.8</v>
      </c>
      <c r="J190" s="40">
        <v>0</v>
      </c>
      <c r="K190" s="40">
        <v>38680.8</v>
      </c>
      <c r="L190" s="40">
        <f>SUM(M190:N190)</f>
        <v>39644</v>
      </c>
      <c r="M190" s="40">
        <v>0</v>
      </c>
      <c r="N190" s="40">
        <v>39644</v>
      </c>
    </row>
    <row r="191" spans="1:14" ht="173.25">
      <c r="A191" s="43" t="s">
        <v>783</v>
      </c>
      <c r="B191" s="46" t="s">
        <v>578</v>
      </c>
      <c r="C191" s="46" t="s">
        <v>218</v>
      </c>
      <c r="D191" s="41" t="s">
        <v>784</v>
      </c>
      <c r="E191" s="41" t="s">
        <v>883</v>
      </c>
      <c r="F191" s="40">
        <f>SUM(G191:H191)</f>
        <v>9500</v>
      </c>
      <c r="G191" s="40">
        <v>0</v>
      </c>
      <c r="H191" s="40">
        <v>9500</v>
      </c>
      <c r="I191" s="40">
        <f>SUM(J191:K191)</f>
        <v>9875</v>
      </c>
      <c r="J191" s="40">
        <v>0</v>
      </c>
      <c r="K191" s="40">
        <v>9875</v>
      </c>
      <c r="L191" s="40">
        <f>SUM(M191:N191)</f>
        <v>10252</v>
      </c>
      <c r="M191" s="40">
        <v>0</v>
      </c>
      <c r="N191" s="40">
        <v>10252</v>
      </c>
    </row>
    <row r="192" spans="1:14" ht="63">
      <c r="A192" s="43" t="s">
        <v>648</v>
      </c>
      <c r="B192" s="46" t="s">
        <v>578</v>
      </c>
      <c r="C192" s="46" t="s">
        <v>218</v>
      </c>
      <c r="D192" s="39" t="s">
        <v>640</v>
      </c>
      <c r="E192" s="41"/>
      <c r="F192" s="40">
        <f>F193</f>
        <v>220</v>
      </c>
      <c r="G192" s="40">
        <f aca="true" t="shared" si="92" ref="G192:N192">G193</f>
        <v>0</v>
      </c>
      <c r="H192" s="40">
        <f t="shared" si="92"/>
        <v>220</v>
      </c>
      <c r="I192" s="40">
        <f t="shared" si="92"/>
        <v>0</v>
      </c>
      <c r="J192" s="40">
        <f t="shared" si="92"/>
        <v>0</v>
      </c>
      <c r="K192" s="40">
        <f t="shared" si="92"/>
        <v>0</v>
      </c>
      <c r="L192" s="40">
        <f t="shared" si="92"/>
        <v>0</v>
      </c>
      <c r="M192" s="40">
        <f t="shared" si="92"/>
        <v>0</v>
      </c>
      <c r="N192" s="40">
        <f t="shared" si="92"/>
        <v>0</v>
      </c>
    </row>
    <row r="193" spans="1:14" ht="94.5">
      <c r="A193" s="43" t="s">
        <v>638</v>
      </c>
      <c r="B193" s="46" t="s">
        <v>578</v>
      </c>
      <c r="C193" s="46" t="s">
        <v>218</v>
      </c>
      <c r="D193" s="41" t="s">
        <v>641</v>
      </c>
      <c r="E193" s="41" t="s">
        <v>883</v>
      </c>
      <c r="F193" s="40">
        <f>SUM(G193:H193)</f>
        <v>220</v>
      </c>
      <c r="G193" s="40">
        <v>0</v>
      </c>
      <c r="H193" s="40">
        <v>220</v>
      </c>
      <c r="I193" s="40">
        <f>SUM(J193:K193)</f>
        <v>0</v>
      </c>
      <c r="J193" s="40">
        <v>0</v>
      </c>
      <c r="K193" s="40"/>
      <c r="L193" s="40">
        <f>SUM(M193:N193)</f>
        <v>0</v>
      </c>
      <c r="M193" s="40">
        <v>0</v>
      </c>
      <c r="N193" s="40"/>
    </row>
    <row r="194" spans="1:14" ht="15.75">
      <c r="A194" s="165" t="s">
        <v>511</v>
      </c>
      <c r="B194" s="82" t="s">
        <v>578</v>
      </c>
      <c r="C194" s="82" t="s">
        <v>578</v>
      </c>
      <c r="D194" s="41"/>
      <c r="E194" s="41"/>
      <c r="F194" s="56">
        <f aca="true" t="shared" si="93" ref="F194:N194">SUM(F195,F199)</f>
        <v>1877.9</v>
      </c>
      <c r="G194" s="56">
        <f t="shared" si="93"/>
        <v>204.9</v>
      </c>
      <c r="H194" s="56">
        <f t="shared" si="93"/>
        <v>1673</v>
      </c>
      <c r="I194" s="56">
        <f t="shared" si="93"/>
        <v>1919.1</v>
      </c>
      <c r="J194" s="56">
        <f t="shared" si="93"/>
        <v>213.1</v>
      </c>
      <c r="K194" s="56">
        <f t="shared" si="93"/>
        <v>1706</v>
      </c>
      <c r="L194" s="56">
        <f t="shared" si="93"/>
        <v>1995.6</v>
      </c>
      <c r="M194" s="56">
        <f t="shared" si="93"/>
        <v>221.6</v>
      </c>
      <c r="N194" s="56">
        <f t="shared" si="93"/>
        <v>1774</v>
      </c>
    </row>
    <row r="195" spans="1:14" ht="63">
      <c r="A195" s="58" t="s">
        <v>913</v>
      </c>
      <c r="B195" s="46" t="s">
        <v>578</v>
      </c>
      <c r="C195" s="46" t="s">
        <v>578</v>
      </c>
      <c r="D195" s="39" t="s">
        <v>799</v>
      </c>
      <c r="E195" s="41"/>
      <c r="F195" s="40">
        <f>SUM(F196,)</f>
        <v>204.9</v>
      </c>
      <c r="G195" s="40">
        <f aca="true" t="shared" si="94" ref="G195:N195">SUM(G196,)</f>
        <v>204.9</v>
      </c>
      <c r="H195" s="40">
        <f t="shared" si="94"/>
        <v>0</v>
      </c>
      <c r="I195" s="40">
        <f t="shared" si="94"/>
        <v>213.1</v>
      </c>
      <c r="J195" s="40">
        <f t="shared" si="94"/>
        <v>213.1</v>
      </c>
      <c r="K195" s="40">
        <f t="shared" si="94"/>
        <v>0</v>
      </c>
      <c r="L195" s="40">
        <f t="shared" si="94"/>
        <v>221.6</v>
      </c>
      <c r="M195" s="40">
        <f t="shared" si="94"/>
        <v>221.6</v>
      </c>
      <c r="N195" s="40">
        <f t="shared" si="94"/>
        <v>0</v>
      </c>
    </row>
    <row r="196" spans="1:14" ht="94.5">
      <c r="A196" s="58" t="s">
        <v>914</v>
      </c>
      <c r="B196" s="46" t="s">
        <v>578</v>
      </c>
      <c r="C196" s="46" t="s">
        <v>578</v>
      </c>
      <c r="D196" s="39" t="s">
        <v>860</v>
      </c>
      <c r="E196" s="41"/>
      <c r="F196" s="40">
        <f aca="true" t="shared" si="95" ref="F196:N196">F197</f>
        <v>204.9</v>
      </c>
      <c r="G196" s="40">
        <f t="shared" si="95"/>
        <v>204.9</v>
      </c>
      <c r="H196" s="40">
        <f t="shared" si="95"/>
        <v>0</v>
      </c>
      <c r="I196" s="40">
        <f t="shared" si="95"/>
        <v>213.1</v>
      </c>
      <c r="J196" s="40">
        <f t="shared" si="95"/>
        <v>213.1</v>
      </c>
      <c r="K196" s="40">
        <f t="shared" si="95"/>
        <v>0</v>
      </c>
      <c r="L196" s="40">
        <f t="shared" si="95"/>
        <v>221.6</v>
      </c>
      <c r="M196" s="40">
        <f t="shared" si="95"/>
        <v>221.6</v>
      </c>
      <c r="N196" s="40">
        <f t="shared" si="95"/>
        <v>0</v>
      </c>
    </row>
    <row r="197" spans="1:14" ht="47.25">
      <c r="A197" s="43" t="s">
        <v>334</v>
      </c>
      <c r="B197" s="46" t="s">
        <v>578</v>
      </c>
      <c r="C197" s="46" t="s">
        <v>578</v>
      </c>
      <c r="D197" s="39" t="s">
        <v>333</v>
      </c>
      <c r="E197" s="41"/>
      <c r="F197" s="40">
        <f aca="true" t="shared" si="96" ref="F197:N197">SUM(F198:F198)</f>
        <v>204.9</v>
      </c>
      <c r="G197" s="40">
        <f t="shared" si="96"/>
        <v>204.9</v>
      </c>
      <c r="H197" s="40">
        <f t="shared" si="96"/>
        <v>0</v>
      </c>
      <c r="I197" s="40">
        <f t="shared" si="96"/>
        <v>213.1</v>
      </c>
      <c r="J197" s="40">
        <f t="shared" si="96"/>
        <v>213.1</v>
      </c>
      <c r="K197" s="40">
        <f t="shared" si="96"/>
        <v>0</v>
      </c>
      <c r="L197" s="40">
        <f t="shared" si="96"/>
        <v>221.6</v>
      </c>
      <c r="M197" s="40">
        <f t="shared" si="96"/>
        <v>221.6</v>
      </c>
      <c r="N197" s="40">
        <f t="shared" si="96"/>
        <v>0</v>
      </c>
    </row>
    <row r="198" spans="1:14" ht="110.25">
      <c r="A198" s="21" t="s">
        <v>554</v>
      </c>
      <c r="B198" s="46" t="s">
        <v>578</v>
      </c>
      <c r="C198" s="46" t="s">
        <v>578</v>
      </c>
      <c r="D198" s="45" t="s">
        <v>810</v>
      </c>
      <c r="E198" s="41" t="s">
        <v>883</v>
      </c>
      <c r="F198" s="40">
        <f>SUM(G198:H198)</f>
        <v>204.9</v>
      </c>
      <c r="G198" s="47">
        <v>204.9</v>
      </c>
      <c r="H198" s="47"/>
      <c r="I198" s="40">
        <f>SUM(J198:K198)</f>
        <v>213.1</v>
      </c>
      <c r="J198" s="47">
        <v>213.1</v>
      </c>
      <c r="K198" s="47"/>
      <c r="L198" s="40">
        <f>SUM(M198:N198)</f>
        <v>221.6</v>
      </c>
      <c r="M198" s="47">
        <v>221.6</v>
      </c>
      <c r="N198" s="47"/>
    </row>
    <row r="199" spans="1:14" ht="94.5">
      <c r="A199" s="58" t="s">
        <v>238</v>
      </c>
      <c r="B199" s="46" t="s">
        <v>578</v>
      </c>
      <c r="C199" s="46" t="s">
        <v>578</v>
      </c>
      <c r="D199" s="39" t="s">
        <v>902</v>
      </c>
      <c r="E199" s="97"/>
      <c r="F199" s="72">
        <f>SUM(F200,F204)</f>
        <v>1673</v>
      </c>
      <c r="G199" s="72">
        <f aca="true" t="shared" si="97" ref="G199:N199">SUM(G200,G204)</f>
        <v>0</v>
      </c>
      <c r="H199" s="72">
        <f t="shared" si="97"/>
        <v>1673</v>
      </c>
      <c r="I199" s="72">
        <f t="shared" si="97"/>
        <v>1706</v>
      </c>
      <c r="J199" s="72">
        <f t="shared" si="97"/>
        <v>0</v>
      </c>
      <c r="K199" s="72">
        <f t="shared" si="97"/>
        <v>1706</v>
      </c>
      <c r="L199" s="72">
        <f t="shared" si="97"/>
        <v>1774</v>
      </c>
      <c r="M199" s="72">
        <f t="shared" si="97"/>
        <v>0</v>
      </c>
      <c r="N199" s="72">
        <f t="shared" si="97"/>
        <v>1774</v>
      </c>
    </row>
    <row r="200" spans="1:14" ht="126">
      <c r="A200" s="58" t="s">
        <v>239</v>
      </c>
      <c r="B200" s="46" t="s">
        <v>578</v>
      </c>
      <c r="C200" s="46" t="s">
        <v>578</v>
      </c>
      <c r="D200" s="39" t="s">
        <v>567</v>
      </c>
      <c r="E200" s="41"/>
      <c r="F200" s="40">
        <f>SUM(F201,)</f>
        <v>1635</v>
      </c>
      <c r="G200" s="40">
        <f aca="true" t="shared" si="98" ref="G200:N200">SUM(G201,)</f>
        <v>0</v>
      </c>
      <c r="H200" s="40">
        <f t="shared" si="98"/>
        <v>1635</v>
      </c>
      <c r="I200" s="40">
        <f t="shared" si="98"/>
        <v>1706</v>
      </c>
      <c r="J200" s="40">
        <f t="shared" si="98"/>
        <v>0</v>
      </c>
      <c r="K200" s="40">
        <f t="shared" si="98"/>
        <v>1706</v>
      </c>
      <c r="L200" s="40">
        <f t="shared" si="98"/>
        <v>1774</v>
      </c>
      <c r="M200" s="40">
        <f t="shared" si="98"/>
        <v>0</v>
      </c>
      <c r="N200" s="40">
        <f t="shared" si="98"/>
        <v>1774</v>
      </c>
    </row>
    <row r="201" spans="1:14" ht="63">
      <c r="A201" s="58" t="s">
        <v>569</v>
      </c>
      <c r="B201" s="46" t="s">
        <v>578</v>
      </c>
      <c r="C201" s="46" t="s">
        <v>578</v>
      </c>
      <c r="D201" s="39" t="s">
        <v>568</v>
      </c>
      <c r="E201" s="41"/>
      <c r="F201" s="40">
        <f aca="true" t="shared" si="99" ref="F201:N201">SUM(F202:F203)</f>
        <v>1635</v>
      </c>
      <c r="G201" s="40">
        <f t="shared" si="99"/>
        <v>0</v>
      </c>
      <c r="H201" s="40">
        <f t="shared" si="99"/>
        <v>1635</v>
      </c>
      <c r="I201" s="40">
        <f t="shared" si="99"/>
        <v>1706</v>
      </c>
      <c r="J201" s="40">
        <f t="shared" si="99"/>
        <v>0</v>
      </c>
      <c r="K201" s="40">
        <f t="shared" si="99"/>
        <v>1706</v>
      </c>
      <c r="L201" s="40">
        <f t="shared" si="99"/>
        <v>1774</v>
      </c>
      <c r="M201" s="40">
        <f t="shared" si="99"/>
        <v>0</v>
      </c>
      <c r="N201" s="40">
        <f t="shared" si="99"/>
        <v>1774</v>
      </c>
    </row>
    <row r="202" spans="1:14" ht="220.5">
      <c r="A202" s="58" t="s">
        <v>593</v>
      </c>
      <c r="B202" s="46" t="s">
        <v>578</v>
      </c>
      <c r="C202" s="46" t="s">
        <v>578</v>
      </c>
      <c r="D202" s="41" t="s">
        <v>119</v>
      </c>
      <c r="E202" s="41" t="s">
        <v>518</v>
      </c>
      <c r="F202" s="40">
        <f>SUM(G202:H202)</f>
        <v>1617</v>
      </c>
      <c r="G202" s="40"/>
      <c r="H202" s="40">
        <v>1617</v>
      </c>
      <c r="I202" s="40">
        <f>SUM(J202:K202)</f>
        <v>1697</v>
      </c>
      <c r="J202" s="40"/>
      <c r="K202" s="40">
        <v>1697</v>
      </c>
      <c r="L202" s="40">
        <f>SUM(M202:N202)</f>
        <v>1765</v>
      </c>
      <c r="M202" s="40"/>
      <c r="N202" s="40">
        <v>1765</v>
      </c>
    </row>
    <row r="203" spans="1:14" ht="126">
      <c r="A203" s="58" t="s">
        <v>164</v>
      </c>
      <c r="B203" s="46" t="s">
        <v>578</v>
      </c>
      <c r="C203" s="46" t="s">
        <v>578</v>
      </c>
      <c r="D203" s="41" t="s">
        <v>119</v>
      </c>
      <c r="E203" s="41" t="s">
        <v>520</v>
      </c>
      <c r="F203" s="40">
        <f>SUM(G203:H203)</f>
        <v>18</v>
      </c>
      <c r="G203" s="40"/>
      <c r="H203" s="40">
        <v>18</v>
      </c>
      <c r="I203" s="40">
        <f>SUM(J203:K203)</f>
        <v>9</v>
      </c>
      <c r="J203" s="40"/>
      <c r="K203" s="40">
        <v>9</v>
      </c>
      <c r="L203" s="40">
        <f>SUM(M203:N203)</f>
        <v>9</v>
      </c>
      <c r="M203" s="40"/>
      <c r="N203" s="40">
        <v>9</v>
      </c>
    </row>
    <row r="204" spans="1:14" ht="126">
      <c r="A204" s="58" t="s">
        <v>626</v>
      </c>
      <c r="B204" s="46" t="s">
        <v>578</v>
      </c>
      <c r="C204" s="46" t="s">
        <v>578</v>
      </c>
      <c r="D204" s="39" t="s">
        <v>646</v>
      </c>
      <c r="E204" s="41"/>
      <c r="F204" s="40">
        <f>F205</f>
        <v>38</v>
      </c>
      <c r="G204" s="40">
        <f aca="true" t="shared" si="100" ref="G204:N204">G205</f>
        <v>0</v>
      </c>
      <c r="H204" s="40">
        <f t="shared" si="100"/>
        <v>38</v>
      </c>
      <c r="I204" s="40">
        <f t="shared" si="100"/>
        <v>0</v>
      </c>
      <c r="J204" s="40">
        <f t="shared" si="100"/>
        <v>0</v>
      </c>
      <c r="K204" s="40">
        <f t="shared" si="100"/>
        <v>0</v>
      </c>
      <c r="L204" s="40">
        <f t="shared" si="100"/>
        <v>0</v>
      </c>
      <c r="M204" s="40">
        <f t="shared" si="100"/>
        <v>0</v>
      </c>
      <c r="N204" s="40">
        <f t="shared" si="100"/>
        <v>0</v>
      </c>
    </row>
    <row r="205" spans="1:14" ht="47.25">
      <c r="A205" s="58" t="s">
        <v>628</v>
      </c>
      <c r="B205" s="46" t="s">
        <v>578</v>
      </c>
      <c r="C205" s="46" t="s">
        <v>578</v>
      </c>
      <c r="D205" s="39" t="s">
        <v>645</v>
      </c>
      <c r="E205" s="41"/>
      <c r="F205" s="40">
        <f aca="true" t="shared" si="101" ref="F205:N205">SUM(F206:F206)</f>
        <v>38</v>
      </c>
      <c r="G205" s="40">
        <f t="shared" si="101"/>
        <v>0</v>
      </c>
      <c r="H205" s="40">
        <f t="shared" si="101"/>
        <v>38</v>
      </c>
      <c r="I205" s="40">
        <f t="shared" si="101"/>
        <v>0</v>
      </c>
      <c r="J205" s="40">
        <f t="shared" si="101"/>
        <v>0</v>
      </c>
      <c r="K205" s="40">
        <f t="shared" si="101"/>
        <v>0</v>
      </c>
      <c r="L205" s="40">
        <f t="shared" si="101"/>
        <v>0</v>
      </c>
      <c r="M205" s="40">
        <f t="shared" si="101"/>
        <v>0</v>
      </c>
      <c r="N205" s="40">
        <f t="shared" si="101"/>
        <v>0</v>
      </c>
    </row>
    <row r="206" spans="1:14" ht="63">
      <c r="A206" s="80" t="s">
        <v>631</v>
      </c>
      <c r="B206" s="46" t="s">
        <v>578</v>
      </c>
      <c r="C206" s="46" t="s">
        <v>578</v>
      </c>
      <c r="D206" s="41" t="s">
        <v>630</v>
      </c>
      <c r="E206" s="41" t="s">
        <v>520</v>
      </c>
      <c r="F206" s="40">
        <f>SUM(G206:H206)</f>
        <v>38</v>
      </c>
      <c r="G206" s="47"/>
      <c r="H206" s="47">
        <v>38</v>
      </c>
      <c r="I206" s="40">
        <f>SUM(J206:K206)</f>
        <v>0</v>
      </c>
      <c r="J206" s="47"/>
      <c r="K206" s="47"/>
      <c r="L206" s="40">
        <f>SUM(M206:N206)</f>
        <v>0</v>
      </c>
      <c r="M206" s="48"/>
      <c r="N206" s="47"/>
    </row>
    <row r="207" spans="1:14" ht="31.5">
      <c r="A207" s="165" t="s">
        <v>285</v>
      </c>
      <c r="B207" s="82" t="s">
        <v>578</v>
      </c>
      <c r="C207" s="82" t="s">
        <v>219</v>
      </c>
      <c r="D207" s="41"/>
      <c r="E207" s="41"/>
      <c r="F207" s="56">
        <f>SUM(,F208)</f>
        <v>27969</v>
      </c>
      <c r="G207" s="56">
        <f aca="true" t="shared" si="102" ref="G207:N207">SUM(,G208)</f>
        <v>0</v>
      </c>
      <c r="H207" s="56">
        <f t="shared" si="102"/>
        <v>27969</v>
      </c>
      <c r="I207" s="56">
        <f t="shared" si="102"/>
        <v>28806.2</v>
      </c>
      <c r="J207" s="56">
        <f t="shared" si="102"/>
        <v>0</v>
      </c>
      <c r="K207" s="56">
        <f t="shared" si="102"/>
        <v>28806.2</v>
      </c>
      <c r="L207" s="56">
        <f t="shared" si="102"/>
        <v>29811.2</v>
      </c>
      <c r="M207" s="56">
        <f t="shared" si="102"/>
        <v>0</v>
      </c>
      <c r="N207" s="56">
        <f t="shared" si="102"/>
        <v>29811.2</v>
      </c>
    </row>
    <row r="208" spans="1:14" ht="63">
      <c r="A208" s="58" t="s">
        <v>913</v>
      </c>
      <c r="B208" s="46" t="s">
        <v>578</v>
      </c>
      <c r="C208" s="46" t="s">
        <v>219</v>
      </c>
      <c r="D208" s="39" t="s">
        <v>799</v>
      </c>
      <c r="E208" s="41"/>
      <c r="F208" s="40">
        <f>SUM(F209)</f>
        <v>27969</v>
      </c>
      <c r="G208" s="40">
        <f aca="true" t="shared" si="103" ref="G208:N208">SUM(G209)</f>
        <v>0</v>
      </c>
      <c r="H208" s="40">
        <f t="shared" si="103"/>
        <v>27969</v>
      </c>
      <c r="I208" s="40">
        <f t="shared" si="103"/>
        <v>28806.2</v>
      </c>
      <c r="J208" s="40">
        <f t="shared" si="103"/>
        <v>0</v>
      </c>
      <c r="K208" s="40">
        <f t="shared" si="103"/>
        <v>28806.2</v>
      </c>
      <c r="L208" s="40">
        <f t="shared" si="103"/>
        <v>29811.2</v>
      </c>
      <c r="M208" s="40">
        <f t="shared" si="103"/>
        <v>0</v>
      </c>
      <c r="N208" s="40">
        <f t="shared" si="103"/>
        <v>29811.2</v>
      </c>
    </row>
    <row r="209" spans="1:14" ht="110.25">
      <c r="A209" s="58" t="s">
        <v>924</v>
      </c>
      <c r="B209" s="46" t="s">
        <v>578</v>
      </c>
      <c r="C209" s="46" t="s">
        <v>219</v>
      </c>
      <c r="D209" s="39" t="s">
        <v>880</v>
      </c>
      <c r="E209" s="41"/>
      <c r="F209" s="40">
        <f>SUM(F210,F212,F216)</f>
        <v>27969</v>
      </c>
      <c r="G209" s="40">
        <f aca="true" t="shared" si="104" ref="G209:N209">SUM(G210,G212,G216)</f>
        <v>0</v>
      </c>
      <c r="H209" s="40">
        <f t="shared" si="104"/>
        <v>27969</v>
      </c>
      <c r="I209" s="40">
        <f t="shared" si="104"/>
        <v>28806.2</v>
      </c>
      <c r="J209" s="40">
        <f t="shared" si="104"/>
        <v>0</v>
      </c>
      <c r="K209" s="40">
        <f t="shared" si="104"/>
        <v>28806.2</v>
      </c>
      <c r="L209" s="40">
        <f t="shared" si="104"/>
        <v>29811.2</v>
      </c>
      <c r="M209" s="40">
        <f t="shared" si="104"/>
        <v>0</v>
      </c>
      <c r="N209" s="40">
        <f t="shared" si="104"/>
        <v>29811.2</v>
      </c>
    </row>
    <row r="210" spans="1:14" ht="47.25">
      <c r="A210" s="58" t="s">
        <v>867</v>
      </c>
      <c r="B210" s="46" t="s">
        <v>578</v>
      </c>
      <c r="C210" s="46" t="s">
        <v>219</v>
      </c>
      <c r="D210" s="39" t="s">
        <v>555</v>
      </c>
      <c r="E210" s="41"/>
      <c r="F210" s="40">
        <f aca="true" t="shared" si="105" ref="F210:N210">F211</f>
        <v>2120</v>
      </c>
      <c r="G210" s="40">
        <f t="shared" si="105"/>
        <v>0</v>
      </c>
      <c r="H210" s="40">
        <f t="shared" si="105"/>
        <v>2120</v>
      </c>
      <c r="I210" s="40">
        <f t="shared" si="105"/>
        <v>2220</v>
      </c>
      <c r="J210" s="40">
        <f t="shared" si="105"/>
        <v>0</v>
      </c>
      <c r="K210" s="40">
        <f t="shared" si="105"/>
        <v>2220</v>
      </c>
      <c r="L210" s="40">
        <f t="shared" si="105"/>
        <v>2350</v>
      </c>
      <c r="M210" s="40">
        <f t="shared" si="105"/>
        <v>0</v>
      </c>
      <c r="N210" s="40">
        <f t="shared" si="105"/>
        <v>2350</v>
      </c>
    </row>
    <row r="211" spans="1:14" ht="173.25">
      <c r="A211" s="21" t="s">
        <v>686</v>
      </c>
      <c r="B211" s="46" t="s">
        <v>578</v>
      </c>
      <c r="C211" s="46" t="s">
        <v>219</v>
      </c>
      <c r="D211" s="41" t="s">
        <v>811</v>
      </c>
      <c r="E211" s="41">
        <v>100</v>
      </c>
      <c r="F211" s="40">
        <f>SUM(G211:H211)</f>
        <v>2120</v>
      </c>
      <c r="G211" s="47"/>
      <c r="H211" s="47">
        <v>2120</v>
      </c>
      <c r="I211" s="40">
        <f>SUM(J211:K211)</f>
        <v>2220</v>
      </c>
      <c r="J211" s="47"/>
      <c r="K211" s="47">
        <v>2220</v>
      </c>
      <c r="L211" s="40">
        <f>SUM(M211:N211)</f>
        <v>2350</v>
      </c>
      <c r="M211" s="47"/>
      <c r="N211" s="47">
        <v>2350</v>
      </c>
    </row>
    <row r="212" spans="1:14" ht="110.25">
      <c r="A212" s="58" t="s">
        <v>866</v>
      </c>
      <c r="B212" s="46" t="s">
        <v>578</v>
      </c>
      <c r="C212" s="46" t="s">
        <v>219</v>
      </c>
      <c r="D212" s="39" t="s">
        <v>865</v>
      </c>
      <c r="E212" s="41"/>
      <c r="F212" s="40">
        <f aca="true" t="shared" si="106" ref="F212:N212">SUM(F213:F215)</f>
        <v>25699</v>
      </c>
      <c r="G212" s="40">
        <f t="shared" si="106"/>
        <v>0</v>
      </c>
      <c r="H212" s="40">
        <f t="shared" si="106"/>
        <v>25699</v>
      </c>
      <c r="I212" s="40">
        <f t="shared" si="106"/>
        <v>26586.2</v>
      </c>
      <c r="J212" s="40">
        <f t="shared" si="106"/>
        <v>0</v>
      </c>
      <c r="K212" s="40">
        <f t="shared" si="106"/>
        <v>26586.2</v>
      </c>
      <c r="L212" s="40">
        <f t="shared" si="106"/>
        <v>27461.2</v>
      </c>
      <c r="M212" s="40">
        <f t="shared" si="106"/>
        <v>0</v>
      </c>
      <c r="N212" s="40">
        <f t="shared" si="106"/>
        <v>27461.2</v>
      </c>
    </row>
    <row r="213" spans="1:14" ht="220.5">
      <c r="A213" s="44" t="s">
        <v>593</v>
      </c>
      <c r="B213" s="46" t="s">
        <v>578</v>
      </c>
      <c r="C213" s="46" t="s">
        <v>219</v>
      </c>
      <c r="D213" s="41" t="s">
        <v>813</v>
      </c>
      <c r="E213" s="41">
        <v>100</v>
      </c>
      <c r="F213" s="40">
        <f>SUM(G213:H213)</f>
        <v>22522</v>
      </c>
      <c r="G213" s="47"/>
      <c r="H213" s="47">
        <v>22522</v>
      </c>
      <c r="I213" s="40">
        <f>SUM(J213:K213)</f>
        <v>23570</v>
      </c>
      <c r="J213" s="47"/>
      <c r="K213" s="47">
        <v>23570</v>
      </c>
      <c r="L213" s="40">
        <f>SUM(M213:N213)</f>
        <v>24530</v>
      </c>
      <c r="M213" s="47"/>
      <c r="N213" s="47">
        <v>24530</v>
      </c>
    </row>
    <row r="214" spans="1:14" ht="126">
      <c r="A214" s="21" t="s">
        <v>164</v>
      </c>
      <c r="B214" s="46" t="s">
        <v>578</v>
      </c>
      <c r="C214" s="46" t="s">
        <v>219</v>
      </c>
      <c r="D214" s="41" t="s">
        <v>813</v>
      </c>
      <c r="E214" s="41">
        <v>200</v>
      </c>
      <c r="F214" s="40">
        <f>SUM(G214:H214)</f>
        <v>3165</v>
      </c>
      <c r="G214" s="47"/>
      <c r="H214" s="47">
        <v>3165</v>
      </c>
      <c r="I214" s="40">
        <f>SUM(J214:K214)</f>
        <v>3004.2</v>
      </c>
      <c r="J214" s="47"/>
      <c r="K214" s="47">
        <v>3004.2</v>
      </c>
      <c r="L214" s="40">
        <f>SUM(M214:N214)</f>
        <v>2919.2</v>
      </c>
      <c r="M214" s="47"/>
      <c r="N214" s="47">
        <v>2919.2</v>
      </c>
    </row>
    <row r="215" spans="1:14" ht="110.25">
      <c r="A215" s="21" t="s">
        <v>165</v>
      </c>
      <c r="B215" s="46" t="s">
        <v>578</v>
      </c>
      <c r="C215" s="46" t="s">
        <v>219</v>
      </c>
      <c r="D215" s="41" t="s">
        <v>813</v>
      </c>
      <c r="E215" s="41">
        <v>800</v>
      </c>
      <c r="F215" s="40">
        <f>SUM(G215:H215)</f>
        <v>12</v>
      </c>
      <c r="G215" s="47"/>
      <c r="H215" s="47">
        <v>12</v>
      </c>
      <c r="I215" s="40">
        <f>SUM(J215:K215)</f>
        <v>12</v>
      </c>
      <c r="J215" s="47"/>
      <c r="K215" s="47">
        <v>12</v>
      </c>
      <c r="L215" s="40">
        <f>SUM(M215:N215)</f>
        <v>12</v>
      </c>
      <c r="M215" s="47"/>
      <c r="N215" s="47">
        <v>12</v>
      </c>
    </row>
    <row r="216" spans="1:14" ht="47.25">
      <c r="A216" s="21" t="s">
        <v>644</v>
      </c>
      <c r="B216" s="46" t="s">
        <v>578</v>
      </c>
      <c r="C216" s="46" t="s">
        <v>219</v>
      </c>
      <c r="D216" s="39" t="s">
        <v>642</v>
      </c>
      <c r="E216" s="41"/>
      <c r="F216" s="40">
        <f>F217</f>
        <v>150</v>
      </c>
      <c r="G216" s="40">
        <f aca="true" t="shared" si="107" ref="G216:N216">G217</f>
        <v>0</v>
      </c>
      <c r="H216" s="40">
        <f t="shared" si="107"/>
        <v>150</v>
      </c>
      <c r="I216" s="40">
        <f t="shared" si="107"/>
        <v>0</v>
      </c>
      <c r="J216" s="40">
        <f t="shared" si="107"/>
        <v>0</v>
      </c>
      <c r="K216" s="40">
        <f t="shared" si="107"/>
        <v>0</v>
      </c>
      <c r="L216" s="40">
        <f t="shared" si="107"/>
        <v>0</v>
      </c>
      <c r="M216" s="40">
        <f t="shared" si="107"/>
        <v>0</v>
      </c>
      <c r="N216" s="40">
        <f t="shared" si="107"/>
        <v>0</v>
      </c>
    </row>
    <row r="217" spans="1:14" ht="47.25">
      <c r="A217" s="21" t="s">
        <v>773</v>
      </c>
      <c r="B217" s="46" t="s">
        <v>578</v>
      </c>
      <c r="C217" s="46" t="s">
        <v>219</v>
      </c>
      <c r="D217" s="41" t="s">
        <v>643</v>
      </c>
      <c r="E217" s="41" t="s">
        <v>887</v>
      </c>
      <c r="F217" s="40">
        <f>SUM(G217:H217)</f>
        <v>150</v>
      </c>
      <c r="G217" s="47"/>
      <c r="H217" s="47">
        <v>150</v>
      </c>
      <c r="I217" s="40">
        <f>SUM(J217:K217)</f>
        <v>0</v>
      </c>
      <c r="J217" s="47"/>
      <c r="K217" s="47"/>
      <c r="L217" s="40">
        <f>SUM(M217:N217)</f>
        <v>0</v>
      </c>
      <c r="M217" s="47"/>
      <c r="N217" s="47"/>
    </row>
    <row r="218" spans="1:14" s="57" customFormat="1" ht="15.75">
      <c r="A218" s="106" t="s">
        <v>288</v>
      </c>
      <c r="B218" s="111" t="s">
        <v>220</v>
      </c>
      <c r="C218" s="55"/>
      <c r="D218" s="55"/>
      <c r="E218" s="55"/>
      <c r="F218" s="56">
        <f aca="true" t="shared" si="108" ref="F218:N218">SUM(F219,F249)</f>
        <v>143819</v>
      </c>
      <c r="G218" s="56">
        <f t="shared" si="108"/>
        <v>43474.6</v>
      </c>
      <c r="H218" s="56">
        <f t="shared" si="108"/>
        <v>100344.4</v>
      </c>
      <c r="I218" s="56">
        <f t="shared" si="108"/>
        <v>133642.7</v>
      </c>
      <c r="J218" s="56">
        <f t="shared" si="108"/>
        <v>38095.7</v>
      </c>
      <c r="K218" s="56">
        <f t="shared" si="108"/>
        <v>95547</v>
      </c>
      <c r="L218" s="56">
        <f t="shared" si="108"/>
        <v>96363.2</v>
      </c>
      <c r="M218" s="56">
        <f t="shared" si="108"/>
        <v>682.2</v>
      </c>
      <c r="N218" s="56">
        <f t="shared" si="108"/>
        <v>95681</v>
      </c>
    </row>
    <row r="219" spans="1:14" ht="15.75">
      <c r="A219" s="165" t="s">
        <v>289</v>
      </c>
      <c r="B219" s="82" t="s">
        <v>220</v>
      </c>
      <c r="C219" s="82" t="s">
        <v>546</v>
      </c>
      <c r="D219" s="41"/>
      <c r="E219" s="41"/>
      <c r="F219" s="56">
        <f>SUM(F220,F225)</f>
        <v>118618</v>
      </c>
      <c r="G219" s="56">
        <f aca="true" t="shared" si="109" ref="G219:N219">SUM(G220,G225)</f>
        <v>40219</v>
      </c>
      <c r="H219" s="56">
        <f t="shared" si="109"/>
        <v>78399</v>
      </c>
      <c r="I219" s="56">
        <f t="shared" si="109"/>
        <v>113462.7</v>
      </c>
      <c r="J219" s="56">
        <f t="shared" si="109"/>
        <v>38095.7</v>
      </c>
      <c r="K219" s="56">
        <f t="shared" si="109"/>
        <v>75367</v>
      </c>
      <c r="L219" s="56">
        <f t="shared" si="109"/>
        <v>74883.7</v>
      </c>
      <c r="M219" s="56">
        <f t="shared" si="109"/>
        <v>95.7</v>
      </c>
      <c r="N219" s="56">
        <f t="shared" si="109"/>
        <v>74788</v>
      </c>
    </row>
    <row r="220" spans="1:14" ht="78.75">
      <c r="A220" s="58" t="s">
        <v>183</v>
      </c>
      <c r="B220" s="46" t="s">
        <v>220</v>
      </c>
      <c r="C220" s="46" t="s">
        <v>546</v>
      </c>
      <c r="D220" s="59" t="s">
        <v>759</v>
      </c>
      <c r="E220" s="41"/>
      <c r="F220" s="40">
        <f>F221</f>
        <v>220.3</v>
      </c>
      <c r="G220" s="40">
        <f aca="true" t="shared" si="110" ref="G220:N221">G221</f>
        <v>209.3</v>
      </c>
      <c r="H220" s="40">
        <f t="shared" si="110"/>
        <v>11</v>
      </c>
      <c r="I220" s="40">
        <f t="shared" si="110"/>
        <v>0</v>
      </c>
      <c r="J220" s="40">
        <f t="shared" si="110"/>
        <v>0</v>
      </c>
      <c r="K220" s="40">
        <f t="shared" si="110"/>
        <v>0</v>
      </c>
      <c r="L220" s="40">
        <f t="shared" si="110"/>
        <v>0</v>
      </c>
      <c r="M220" s="40">
        <f t="shared" si="110"/>
        <v>0</v>
      </c>
      <c r="N220" s="40">
        <f t="shared" si="110"/>
        <v>0</v>
      </c>
    </row>
    <row r="221" spans="1:14" ht="110.25">
      <c r="A221" s="43" t="s">
        <v>361</v>
      </c>
      <c r="B221" s="46" t="s">
        <v>220</v>
      </c>
      <c r="C221" s="46" t="s">
        <v>546</v>
      </c>
      <c r="D221" s="59" t="s">
        <v>362</v>
      </c>
      <c r="E221" s="55"/>
      <c r="F221" s="40">
        <f>F222</f>
        <v>220.3</v>
      </c>
      <c r="G221" s="40">
        <f t="shared" si="110"/>
        <v>209.3</v>
      </c>
      <c r="H221" s="40">
        <f t="shared" si="110"/>
        <v>11</v>
      </c>
      <c r="I221" s="40">
        <f t="shared" si="110"/>
        <v>0</v>
      </c>
      <c r="J221" s="40">
        <f t="shared" si="110"/>
        <v>0</v>
      </c>
      <c r="K221" s="40">
        <f t="shared" si="110"/>
        <v>0</v>
      </c>
      <c r="L221" s="40">
        <f t="shared" si="110"/>
        <v>0</v>
      </c>
      <c r="M221" s="40">
        <f t="shared" si="110"/>
        <v>0</v>
      </c>
      <c r="N221" s="40">
        <f t="shared" si="110"/>
        <v>0</v>
      </c>
    </row>
    <row r="222" spans="1:14" ht="126">
      <c r="A222" s="43" t="s">
        <v>364</v>
      </c>
      <c r="B222" s="46" t="s">
        <v>220</v>
      </c>
      <c r="C222" s="46" t="s">
        <v>546</v>
      </c>
      <c r="D222" s="59" t="s">
        <v>363</v>
      </c>
      <c r="E222" s="41"/>
      <c r="F222" s="40">
        <f>SUM(F223:F224)</f>
        <v>220.3</v>
      </c>
      <c r="G222" s="40">
        <f aca="true" t="shared" si="111" ref="G222:N222">SUM(G223:G224)</f>
        <v>209.3</v>
      </c>
      <c r="H222" s="40">
        <f t="shared" si="111"/>
        <v>11</v>
      </c>
      <c r="I222" s="40">
        <f t="shared" si="111"/>
        <v>0</v>
      </c>
      <c r="J222" s="40">
        <f t="shared" si="111"/>
        <v>0</v>
      </c>
      <c r="K222" s="40">
        <f t="shared" si="111"/>
        <v>0</v>
      </c>
      <c r="L222" s="40">
        <f t="shared" si="111"/>
        <v>0</v>
      </c>
      <c r="M222" s="40">
        <f t="shared" si="111"/>
        <v>0</v>
      </c>
      <c r="N222" s="40">
        <f t="shared" si="111"/>
        <v>0</v>
      </c>
    </row>
    <row r="223" spans="1:14" ht="189">
      <c r="A223" s="43" t="s">
        <v>662</v>
      </c>
      <c r="B223" s="46" t="s">
        <v>220</v>
      </c>
      <c r="C223" s="46" t="s">
        <v>546</v>
      </c>
      <c r="D223" s="45" t="s">
        <v>401</v>
      </c>
      <c r="E223" s="41" t="s">
        <v>883</v>
      </c>
      <c r="F223" s="40">
        <f>SUM(G223:H223)</f>
        <v>209.3</v>
      </c>
      <c r="G223" s="40">
        <v>209.3</v>
      </c>
      <c r="H223" s="40"/>
      <c r="I223" s="40">
        <f>SUM(J223:K223)</f>
        <v>0</v>
      </c>
      <c r="J223" s="40"/>
      <c r="K223" s="40"/>
      <c r="L223" s="40">
        <f>SUM(M223:N223)</f>
        <v>0</v>
      </c>
      <c r="M223" s="40">
        <v>0</v>
      </c>
      <c r="N223" s="40"/>
    </row>
    <row r="224" spans="1:14" ht="189">
      <c r="A224" s="44" t="s">
        <v>113</v>
      </c>
      <c r="B224" s="46" t="s">
        <v>220</v>
      </c>
      <c r="C224" s="46" t="s">
        <v>546</v>
      </c>
      <c r="D224" s="83" t="s">
        <v>787</v>
      </c>
      <c r="E224" s="41" t="s">
        <v>883</v>
      </c>
      <c r="F224" s="40">
        <f>SUM(G224:H224)</f>
        <v>11</v>
      </c>
      <c r="G224" s="40"/>
      <c r="H224" s="40">
        <v>11</v>
      </c>
      <c r="I224" s="40">
        <f>SUM(J224:K224)</f>
        <v>0</v>
      </c>
      <c r="J224" s="40"/>
      <c r="K224" s="40"/>
      <c r="L224" s="40">
        <f>SUM(M224:N224)</f>
        <v>0</v>
      </c>
      <c r="M224" s="40">
        <v>0</v>
      </c>
      <c r="N224" s="40"/>
    </row>
    <row r="225" spans="1:14" ht="78.75">
      <c r="A225" s="58" t="s">
        <v>917</v>
      </c>
      <c r="B225" s="46" t="s">
        <v>220</v>
      </c>
      <c r="C225" s="46" t="s">
        <v>546</v>
      </c>
      <c r="D225" s="39" t="s">
        <v>4</v>
      </c>
      <c r="E225" s="41"/>
      <c r="F225" s="40">
        <f>SUM(F226,F234,F241,)</f>
        <v>118397.7</v>
      </c>
      <c r="G225" s="40">
        <f aca="true" t="shared" si="112" ref="G225:N225">SUM(G226,G234,G241,)</f>
        <v>40009.7</v>
      </c>
      <c r="H225" s="40">
        <f t="shared" si="112"/>
        <v>78388</v>
      </c>
      <c r="I225" s="40">
        <f t="shared" si="112"/>
        <v>113462.7</v>
      </c>
      <c r="J225" s="40">
        <f t="shared" si="112"/>
        <v>38095.7</v>
      </c>
      <c r="K225" s="40">
        <f t="shared" si="112"/>
        <v>75367</v>
      </c>
      <c r="L225" s="40">
        <f t="shared" si="112"/>
        <v>74883.7</v>
      </c>
      <c r="M225" s="40">
        <f t="shared" si="112"/>
        <v>95.7</v>
      </c>
      <c r="N225" s="40">
        <f t="shared" si="112"/>
        <v>74788</v>
      </c>
    </row>
    <row r="226" spans="1:14" ht="110.25">
      <c r="A226" s="58" t="s">
        <v>926</v>
      </c>
      <c r="B226" s="46" t="s">
        <v>220</v>
      </c>
      <c r="C226" s="46" t="s">
        <v>546</v>
      </c>
      <c r="D226" s="39" t="s">
        <v>5</v>
      </c>
      <c r="E226" s="41"/>
      <c r="F226" s="40">
        <f>SUM(F227,F231,)</f>
        <v>15505.7</v>
      </c>
      <c r="G226" s="40">
        <f aca="true" t="shared" si="113" ref="G226:N226">SUM(G227,G231,)</f>
        <v>95.7</v>
      </c>
      <c r="H226" s="40">
        <f t="shared" si="113"/>
        <v>15410</v>
      </c>
      <c r="I226" s="40">
        <f t="shared" si="113"/>
        <v>16518.7</v>
      </c>
      <c r="J226" s="40">
        <f t="shared" si="113"/>
        <v>95.7</v>
      </c>
      <c r="K226" s="40">
        <f t="shared" si="113"/>
        <v>16423</v>
      </c>
      <c r="L226" s="40">
        <f t="shared" si="113"/>
        <v>17057.7</v>
      </c>
      <c r="M226" s="40">
        <f t="shared" si="113"/>
        <v>95.7</v>
      </c>
      <c r="N226" s="40">
        <f t="shared" si="113"/>
        <v>16962</v>
      </c>
    </row>
    <row r="227" spans="1:14" ht="94.5">
      <c r="A227" s="58" t="s">
        <v>586</v>
      </c>
      <c r="B227" s="46" t="s">
        <v>220</v>
      </c>
      <c r="C227" s="46" t="s">
        <v>546</v>
      </c>
      <c r="D227" s="39" t="s">
        <v>6</v>
      </c>
      <c r="E227" s="41"/>
      <c r="F227" s="40">
        <f aca="true" t="shared" si="114" ref="F227:N227">SUM(F228:F230)</f>
        <v>15405</v>
      </c>
      <c r="G227" s="40">
        <f t="shared" si="114"/>
        <v>0</v>
      </c>
      <c r="H227" s="40">
        <f t="shared" si="114"/>
        <v>15405</v>
      </c>
      <c r="I227" s="40">
        <f t="shared" si="114"/>
        <v>16418</v>
      </c>
      <c r="J227" s="40">
        <f t="shared" si="114"/>
        <v>0</v>
      </c>
      <c r="K227" s="40">
        <f t="shared" si="114"/>
        <v>16418</v>
      </c>
      <c r="L227" s="40">
        <f t="shared" si="114"/>
        <v>16957</v>
      </c>
      <c r="M227" s="40">
        <f t="shared" si="114"/>
        <v>0</v>
      </c>
      <c r="N227" s="40">
        <f t="shared" si="114"/>
        <v>16957</v>
      </c>
    </row>
    <row r="228" spans="1:14" ht="220.5">
      <c r="A228" s="44" t="s">
        <v>707</v>
      </c>
      <c r="B228" s="46" t="s">
        <v>220</v>
      </c>
      <c r="C228" s="46" t="s">
        <v>546</v>
      </c>
      <c r="D228" s="41" t="s">
        <v>816</v>
      </c>
      <c r="E228" s="41">
        <v>100</v>
      </c>
      <c r="F228" s="40">
        <f>SUM(G228:H228)</f>
        <v>14085</v>
      </c>
      <c r="G228" s="47"/>
      <c r="H228" s="47">
        <v>14085</v>
      </c>
      <c r="I228" s="40">
        <f>SUM(J228:K228)</f>
        <v>15098</v>
      </c>
      <c r="J228" s="47"/>
      <c r="K228" s="47">
        <v>15098</v>
      </c>
      <c r="L228" s="40">
        <f>SUM(M228:N228)</f>
        <v>15637</v>
      </c>
      <c r="M228" s="47"/>
      <c r="N228" s="47">
        <v>15637</v>
      </c>
    </row>
    <row r="229" spans="1:14" ht="126">
      <c r="A229" s="21" t="s">
        <v>708</v>
      </c>
      <c r="B229" s="46" t="s">
        <v>220</v>
      </c>
      <c r="C229" s="46" t="s">
        <v>546</v>
      </c>
      <c r="D229" s="41" t="s">
        <v>816</v>
      </c>
      <c r="E229" s="41">
        <v>200</v>
      </c>
      <c r="F229" s="40">
        <f>SUM(G229:H229)</f>
        <v>997</v>
      </c>
      <c r="G229" s="47"/>
      <c r="H229" s="47">
        <v>997</v>
      </c>
      <c r="I229" s="40">
        <f>SUM(J229:K229)</f>
        <v>997</v>
      </c>
      <c r="J229" s="47"/>
      <c r="K229" s="47">
        <v>997</v>
      </c>
      <c r="L229" s="40">
        <f>SUM(M229:N229)</f>
        <v>997</v>
      </c>
      <c r="M229" s="47"/>
      <c r="N229" s="47">
        <v>997</v>
      </c>
    </row>
    <row r="230" spans="1:14" ht="110.25">
      <c r="A230" s="21" t="s">
        <v>709</v>
      </c>
      <c r="B230" s="46" t="s">
        <v>220</v>
      </c>
      <c r="C230" s="46" t="s">
        <v>546</v>
      </c>
      <c r="D230" s="41" t="s">
        <v>816</v>
      </c>
      <c r="E230" s="41">
        <v>800</v>
      </c>
      <c r="F230" s="40">
        <f>SUM(G230:H230)</f>
        <v>323</v>
      </c>
      <c r="G230" s="47"/>
      <c r="H230" s="47">
        <v>323</v>
      </c>
      <c r="I230" s="40">
        <f>SUM(J230:K230)</f>
        <v>323</v>
      </c>
      <c r="J230" s="47"/>
      <c r="K230" s="47">
        <v>323</v>
      </c>
      <c r="L230" s="40">
        <f>SUM(M230:N230)</f>
        <v>323</v>
      </c>
      <c r="M230" s="47"/>
      <c r="N230" s="47">
        <v>323</v>
      </c>
    </row>
    <row r="231" spans="1:14" ht="47.25">
      <c r="A231" s="43" t="s">
        <v>870</v>
      </c>
      <c r="B231" s="46" t="s">
        <v>220</v>
      </c>
      <c r="C231" s="46" t="s">
        <v>546</v>
      </c>
      <c r="D231" s="39" t="s">
        <v>663</v>
      </c>
      <c r="E231" s="41"/>
      <c r="F231" s="40">
        <f>F232+F233</f>
        <v>100.7</v>
      </c>
      <c r="G231" s="40">
        <f aca="true" t="shared" si="115" ref="G231:N231">G232+G233</f>
        <v>95.7</v>
      </c>
      <c r="H231" s="40">
        <f t="shared" si="115"/>
        <v>5</v>
      </c>
      <c r="I231" s="40">
        <f t="shared" si="115"/>
        <v>100.7</v>
      </c>
      <c r="J231" s="40">
        <f t="shared" si="115"/>
        <v>95.7</v>
      </c>
      <c r="K231" s="40">
        <f t="shared" si="115"/>
        <v>5</v>
      </c>
      <c r="L231" s="40">
        <f t="shared" si="115"/>
        <v>100.7</v>
      </c>
      <c r="M231" s="40">
        <f t="shared" si="115"/>
        <v>95.7</v>
      </c>
      <c r="N231" s="40">
        <f t="shared" si="115"/>
        <v>5</v>
      </c>
    </row>
    <row r="232" spans="1:14" ht="141.75">
      <c r="A232" s="43" t="s">
        <v>411</v>
      </c>
      <c r="B232" s="41" t="s">
        <v>220</v>
      </c>
      <c r="C232" s="41" t="s">
        <v>546</v>
      </c>
      <c r="D232" s="39" t="s">
        <v>404</v>
      </c>
      <c r="E232" s="41" t="s">
        <v>520</v>
      </c>
      <c r="F232" s="40">
        <f>SUM(G232:H232)</f>
        <v>95.7</v>
      </c>
      <c r="G232" s="40">
        <v>95.7</v>
      </c>
      <c r="H232" s="40"/>
      <c r="I232" s="40">
        <f>J232+K232</f>
        <v>95.7</v>
      </c>
      <c r="J232" s="40">
        <v>95.7</v>
      </c>
      <c r="K232" s="40"/>
      <c r="L232" s="40">
        <f>M232+N232</f>
        <v>95.7</v>
      </c>
      <c r="M232" s="40">
        <v>95.7</v>
      </c>
      <c r="N232" s="40"/>
    </row>
    <row r="233" spans="1:14" ht="78.75">
      <c r="A233" s="43" t="s">
        <v>557</v>
      </c>
      <c r="B233" s="46" t="s">
        <v>220</v>
      </c>
      <c r="C233" s="46" t="s">
        <v>546</v>
      </c>
      <c r="D233" s="41" t="s">
        <v>556</v>
      </c>
      <c r="E233" s="41" t="s">
        <v>520</v>
      </c>
      <c r="F233" s="40">
        <f>SUM(G233:H233)</f>
        <v>5</v>
      </c>
      <c r="G233" s="47"/>
      <c r="H233" s="47">
        <v>5</v>
      </c>
      <c r="I233" s="40">
        <f>SUM(J233:K233)</f>
        <v>5</v>
      </c>
      <c r="J233" s="47"/>
      <c r="K233" s="47">
        <v>5</v>
      </c>
      <c r="L233" s="40">
        <f>SUM(M233:N233)</f>
        <v>5</v>
      </c>
      <c r="M233" s="47"/>
      <c r="N233" s="47">
        <v>5</v>
      </c>
    </row>
    <row r="234" spans="1:14" ht="110.25">
      <c r="A234" s="58" t="s">
        <v>927</v>
      </c>
      <c r="B234" s="46" t="s">
        <v>220</v>
      </c>
      <c r="C234" s="46" t="s">
        <v>546</v>
      </c>
      <c r="D234" s="39" t="s">
        <v>871</v>
      </c>
      <c r="E234" s="41"/>
      <c r="F234" s="40">
        <f>SUM(F235,F239)</f>
        <v>1909</v>
      </c>
      <c r="G234" s="40">
        <f aca="true" t="shared" si="116" ref="G234:N234">SUM(G235,G239)</f>
        <v>0</v>
      </c>
      <c r="H234" s="40">
        <f t="shared" si="116"/>
        <v>1909</v>
      </c>
      <c r="I234" s="40">
        <f t="shared" si="116"/>
        <v>2099</v>
      </c>
      <c r="J234" s="40">
        <f t="shared" si="116"/>
        <v>0</v>
      </c>
      <c r="K234" s="40">
        <f t="shared" si="116"/>
        <v>2099</v>
      </c>
      <c r="L234" s="40">
        <f t="shared" si="116"/>
        <v>2172</v>
      </c>
      <c r="M234" s="40">
        <f t="shared" si="116"/>
        <v>0</v>
      </c>
      <c r="N234" s="40">
        <f t="shared" si="116"/>
        <v>2172</v>
      </c>
    </row>
    <row r="235" spans="1:14" ht="94.5">
      <c r="A235" s="58" t="s">
        <v>586</v>
      </c>
      <c r="B235" s="46" t="s">
        <v>220</v>
      </c>
      <c r="C235" s="46" t="s">
        <v>546</v>
      </c>
      <c r="D235" s="39" t="s">
        <v>872</v>
      </c>
      <c r="E235" s="41"/>
      <c r="F235" s="40">
        <f aca="true" t="shared" si="117" ref="F235:N235">SUM(F236:F238)</f>
        <v>1906</v>
      </c>
      <c r="G235" s="40">
        <f t="shared" si="117"/>
        <v>0</v>
      </c>
      <c r="H235" s="40">
        <f t="shared" si="117"/>
        <v>1906</v>
      </c>
      <c r="I235" s="40">
        <f t="shared" si="117"/>
        <v>2099</v>
      </c>
      <c r="J235" s="40">
        <f t="shared" si="117"/>
        <v>0</v>
      </c>
      <c r="K235" s="40">
        <f t="shared" si="117"/>
        <v>2099</v>
      </c>
      <c r="L235" s="40">
        <f t="shared" si="117"/>
        <v>2172</v>
      </c>
      <c r="M235" s="40">
        <f t="shared" si="117"/>
        <v>0</v>
      </c>
      <c r="N235" s="40">
        <f t="shared" si="117"/>
        <v>2172</v>
      </c>
    </row>
    <row r="236" spans="1:14" ht="220.5">
      <c r="A236" s="44" t="s">
        <v>199</v>
      </c>
      <c r="B236" s="46" t="s">
        <v>220</v>
      </c>
      <c r="C236" s="46" t="s">
        <v>546</v>
      </c>
      <c r="D236" s="41" t="s">
        <v>817</v>
      </c>
      <c r="E236" s="52" t="s">
        <v>518</v>
      </c>
      <c r="F236" s="40">
        <f>SUM(G236:H236)</f>
        <v>1898</v>
      </c>
      <c r="G236" s="47"/>
      <c r="H236" s="47">
        <v>1898</v>
      </c>
      <c r="I236" s="40">
        <f>SUM(J236:K236)</f>
        <v>2091</v>
      </c>
      <c r="J236" s="47"/>
      <c r="K236" s="47">
        <v>2091</v>
      </c>
      <c r="L236" s="40">
        <f>SUM(M236:N236)</f>
        <v>2164</v>
      </c>
      <c r="M236" s="47"/>
      <c r="N236" s="47">
        <v>2164</v>
      </c>
    </row>
    <row r="237" spans="1:14" ht="126">
      <c r="A237" s="21" t="s">
        <v>736</v>
      </c>
      <c r="B237" s="46" t="s">
        <v>220</v>
      </c>
      <c r="C237" s="46" t="s">
        <v>546</v>
      </c>
      <c r="D237" s="41" t="s">
        <v>817</v>
      </c>
      <c r="E237" s="52" t="s">
        <v>520</v>
      </c>
      <c r="F237" s="40">
        <f>SUM(G237:H237)</f>
        <v>5</v>
      </c>
      <c r="G237" s="47"/>
      <c r="H237" s="47">
        <v>5</v>
      </c>
      <c r="I237" s="40">
        <f>SUM(J237:K237)</f>
        <v>5</v>
      </c>
      <c r="J237" s="47"/>
      <c r="K237" s="47">
        <v>5</v>
      </c>
      <c r="L237" s="40">
        <f>SUM(M237:N237)</f>
        <v>5</v>
      </c>
      <c r="M237" s="47"/>
      <c r="N237" s="47">
        <v>5</v>
      </c>
    </row>
    <row r="238" spans="1:14" ht="110.25">
      <c r="A238" s="21" t="s">
        <v>737</v>
      </c>
      <c r="B238" s="46" t="s">
        <v>220</v>
      </c>
      <c r="C238" s="46" t="s">
        <v>546</v>
      </c>
      <c r="D238" s="41" t="s">
        <v>817</v>
      </c>
      <c r="E238" s="52" t="s">
        <v>875</v>
      </c>
      <c r="F238" s="40">
        <f>SUM(G238:H238)</f>
        <v>3</v>
      </c>
      <c r="G238" s="47"/>
      <c r="H238" s="47">
        <v>3</v>
      </c>
      <c r="I238" s="40">
        <f>SUM(J238:K238)</f>
        <v>3</v>
      </c>
      <c r="J238" s="47"/>
      <c r="K238" s="47">
        <v>3</v>
      </c>
      <c r="L238" s="40">
        <f>SUM(M238:N238)</f>
        <v>3</v>
      </c>
      <c r="M238" s="47"/>
      <c r="N238" s="47">
        <v>3</v>
      </c>
    </row>
    <row r="239" spans="1:14" ht="63">
      <c r="A239" s="21" t="s">
        <v>635</v>
      </c>
      <c r="B239" s="46" t="s">
        <v>220</v>
      </c>
      <c r="C239" s="46" t="s">
        <v>546</v>
      </c>
      <c r="D239" s="39" t="s">
        <v>633</v>
      </c>
      <c r="E239" s="52"/>
      <c r="F239" s="40">
        <f>F240</f>
        <v>3</v>
      </c>
      <c r="G239" s="40">
        <f aca="true" t="shared" si="118" ref="G239:N239">G240</f>
        <v>0</v>
      </c>
      <c r="H239" s="40">
        <f t="shared" si="118"/>
        <v>3</v>
      </c>
      <c r="I239" s="40">
        <f t="shared" si="118"/>
        <v>0</v>
      </c>
      <c r="J239" s="40">
        <f t="shared" si="118"/>
        <v>0</v>
      </c>
      <c r="K239" s="40">
        <f t="shared" si="118"/>
        <v>0</v>
      </c>
      <c r="L239" s="40">
        <f t="shared" si="118"/>
        <v>0</v>
      </c>
      <c r="M239" s="40">
        <f t="shared" si="118"/>
        <v>0</v>
      </c>
      <c r="N239" s="40">
        <f t="shared" si="118"/>
        <v>0</v>
      </c>
    </row>
    <row r="240" spans="1:14" ht="47.25">
      <c r="A240" s="21" t="s">
        <v>773</v>
      </c>
      <c r="B240" s="46" t="s">
        <v>220</v>
      </c>
      <c r="C240" s="46" t="s">
        <v>546</v>
      </c>
      <c r="D240" s="41" t="s">
        <v>634</v>
      </c>
      <c r="E240" s="52" t="s">
        <v>887</v>
      </c>
      <c r="F240" s="40">
        <f>SUM(G240:H240)</f>
        <v>3</v>
      </c>
      <c r="G240" s="47"/>
      <c r="H240" s="47">
        <v>3</v>
      </c>
      <c r="I240" s="40">
        <f>SUM(J240:K240)</f>
        <v>0</v>
      </c>
      <c r="J240" s="47"/>
      <c r="K240" s="47"/>
      <c r="L240" s="40">
        <f>SUM(M240:N240)</f>
        <v>0</v>
      </c>
      <c r="M240" s="47"/>
      <c r="N240" s="47"/>
    </row>
    <row r="241" spans="1:14" ht="126">
      <c r="A241" s="58" t="s">
        <v>918</v>
      </c>
      <c r="B241" s="46" t="s">
        <v>220</v>
      </c>
      <c r="C241" s="46" t="s">
        <v>546</v>
      </c>
      <c r="D241" s="39" t="s">
        <v>738</v>
      </c>
      <c r="E241" s="52"/>
      <c r="F241" s="40">
        <f>SUM(F242,F246,F244)</f>
        <v>100983</v>
      </c>
      <c r="G241" s="40">
        <f aca="true" t="shared" si="119" ref="G241:N241">SUM(G242,G246,G244)</f>
        <v>39914</v>
      </c>
      <c r="H241" s="40">
        <f t="shared" si="119"/>
        <v>61069</v>
      </c>
      <c r="I241" s="40">
        <f t="shared" si="119"/>
        <v>94845</v>
      </c>
      <c r="J241" s="40">
        <f t="shared" si="119"/>
        <v>38000</v>
      </c>
      <c r="K241" s="40">
        <f t="shared" si="119"/>
        <v>56845</v>
      </c>
      <c r="L241" s="40">
        <f t="shared" si="119"/>
        <v>55654</v>
      </c>
      <c r="M241" s="40">
        <f t="shared" si="119"/>
        <v>0</v>
      </c>
      <c r="N241" s="40">
        <f t="shared" si="119"/>
        <v>55654</v>
      </c>
    </row>
    <row r="242" spans="1:14" ht="94.5">
      <c r="A242" s="58" t="s">
        <v>586</v>
      </c>
      <c r="B242" s="46" t="s">
        <v>220</v>
      </c>
      <c r="C242" s="46" t="s">
        <v>546</v>
      </c>
      <c r="D242" s="39" t="s">
        <v>739</v>
      </c>
      <c r="E242" s="52"/>
      <c r="F242" s="40">
        <f aca="true" t="shared" si="120" ref="F242:N242">SUM(F243:F243)</f>
        <v>57825</v>
      </c>
      <c r="G242" s="40">
        <f t="shared" si="120"/>
        <v>0</v>
      </c>
      <c r="H242" s="40">
        <f t="shared" si="120"/>
        <v>57825</v>
      </c>
      <c r="I242" s="40">
        <f t="shared" si="120"/>
        <v>54845</v>
      </c>
      <c r="J242" s="40">
        <f t="shared" si="120"/>
        <v>0</v>
      </c>
      <c r="K242" s="40">
        <f t="shared" si="120"/>
        <v>54845</v>
      </c>
      <c r="L242" s="40">
        <f t="shared" si="120"/>
        <v>55654</v>
      </c>
      <c r="M242" s="40">
        <f t="shared" si="120"/>
        <v>0</v>
      </c>
      <c r="N242" s="40">
        <f t="shared" si="120"/>
        <v>55654</v>
      </c>
    </row>
    <row r="243" spans="1:14" ht="157.5">
      <c r="A243" s="21" t="s">
        <v>2</v>
      </c>
      <c r="B243" s="46" t="s">
        <v>220</v>
      </c>
      <c r="C243" s="46" t="s">
        <v>546</v>
      </c>
      <c r="D243" s="41" t="s">
        <v>818</v>
      </c>
      <c r="E243" s="41">
        <v>600</v>
      </c>
      <c r="F243" s="72">
        <f>SUM(G243:H243)</f>
        <v>57825</v>
      </c>
      <c r="G243" s="47"/>
      <c r="H243" s="47">
        <v>57825</v>
      </c>
      <c r="I243" s="72">
        <f>SUM(J243:K243)</f>
        <v>54845</v>
      </c>
      <c r="J243" s="47"/>
      <c r="K243" s="47">
        <v>54845</v>
      </c>
      <c r="L243" s="72">
        <f>SUM(M243:N243)</f>
        <v>55654</v>
      </c>
      <c r="M243" s="47"/>
      <c r="N243" s="47">
        <v>55654</v>
      </c>
    </row>
    <row r="244" spans="1:14" ht="63">
      <c r="A244" s="21" t="s">
        <v>639</v>
      </c>
      <c r="B244" s="46" t="s">
        <v>220</v>
      </c>
      <c r="C244" s="46" t="s">
        <v>546</v>
      </c>
      <c r="D244" s="39" t="s">
        <v>636</v>
      </c>
      <c r="E244" s="52"/>
      <c r="F244" s="72">
        <f>F245</f>
        <v>95</v>
      </c>
      <c r="G244" s="72">
        <f aca="true" t="shared" si="121" ref="G244:N244">G245</f>
        <v>0</v>
      </c>
      <c r="H244" s="72">
        <f t="shared" si="121"/>
        <v>95</v>
      </c>
      <c r="I244" s="72">
        <f t="shared" si="121"/>
        <v>0</v>
      </c>
      <c r="J244" s="72">
        <f t="shared" si="121"/>
        <v>0</v>
      </c>
      <c r="K244" s="72">
        <f t="shared" si="121"/>
        <v>0</v>
      </c>
      <c r="L244" s="72">
        <f t="shared" si="121"/>
        <v>0</v>
      </c>
      <c r="M244" s="72">
        <f t="shared" si="121"/>
        <v>0</v>
      </c>
      <c r="N244" s="72">
        <f t="shared" si="121"/>
        <v>0</v>
      </c>
    </row>
    <row r="245" spans="1:14" ht="94.5">
      <c r="A245" s="21" t="s">
        <v>638</v>
      </c>
      <c r="B245" s="46" t="s">
        <v>220</v>
      </c>
      <c r="C245" s="46" t="s">
        <v>546</v>
      </c>
      <c r="D245" s="41" t="s">
        <v>637</v>
      </c>
      <c r="E245" s="52" t="s">
        <v>883</v>
      </c>
      <c r="F245" s="72">
        <f>SUM(G245:H245)</f>
        <v>95</v>
      </c>
      <c r="G245" s="47"/>
      <c r="H245" s="47">
        <v>95</v>
      </c>
      <c r="I245" s="72">
        <f>SUM(J245:K245)</f>
        <v>0</v>
      </c>
      <c r="J245" s="47"/>
      <c r="K245" s="47"/>
      <c r="L245" s="72">
        <f>SUM(M245:N245)</f>
        <v>0</v>
      </c>
      <c r="M245" s="47"/>
      <c r="N245" s="47"/>
    </row>
    <row r="246" spans="1:14" ht="47.25">
      <c r="A246" s="58" t="s">
        <v>540</v>
      </c>
      <c r="B246" s="46" t="s">
        <v>220</v>
      </c>
      <c r="C246" s="46" t="s">
        <v>546</v>
      </c>
      <c r="D246" s="112" t="s">
        <v>541</v>
      </c>
      <c r="E246" s="41"/>
      <c r="F246" s="40">
        <f aca="true" t="shared" si="122" ref="F246:N246">SUM(F247:F248)</f>
        <v>43063</v>
      </c>
      <c r="G246" s="40">
        <f t="shared" si="122"/>
        <v>39914</v>
      </c>
      <c r="H246" s="40">
        <f t="shared" si="122"/>
        <v>3149</v>
      </c>
      <c r="I246" s="40">
        <f t="shared" si="122"/>
        <v>40000</v>
      </c>
      <c r="J246" s="40">
        <f t="shared" si="122"/>
        <v>38000</v>
      </c>
      <c r="K246" s="40">
        <f t="shared" si="122"/>
        <v>2000</v>
      </c>
      <c r="L246" s="40">
        <f t="shared" si="122"/>
        <v>0</v>
      </c>
      <c r="M246" s="40">
        <f t="shared" si="122"/>
        <v>0</v>
      </c>
      <c r="N246" s="40">
        <f t="shared" si="122"/>
        <v>0</v>
      </c>
    </row>
    <row r="247" spans="1:14" ht="94.5">
      <c r="A247" s="58" t="s">
        <v>542</v>
      </c>
      <c r="B247" s="46" t="s">
        <v>220</v>
      </c>
      <c r="C247" s="46" t="s">
        <v>546</v>
      </c>
      <c r="D247" s="46" t="s">
        <v>175</v>
      </c>
      <c r="E247" s="41" t="s">
        <v>520</v>
      </c>
      <c r="F247" s="40">
        <f>SUM(G247:H247)</f>
        <v>3149</v>
      </c>
      <c r="G247" s="40"/>
      <c r="H247" s="40">
        <v>3149</v>
      </c>
      <c r="I247" s="40">
        <f>SUM(J247:K247)</f>
        <v>2000</v>
      </c>
      <c r="J247" s="40"/>
      <c r="K247" s="40">
        <v>2000</v>
      </c>
      <c r="L247" s="40">
        <f>SUM(M247:N247)</f>
        <v>0</v>
      </c>
      <c r="M247" s="40"/>
      <c r="N247" s="40"/>
    </row>
    <row r="248" spans="1:14" ht="141.75">
      <c r="A248" s="58" t="s">
        <v>354</v>
      </c>
      <c r="B248" s="46" t="s">
        <v>220</v>
      </c>
      <c r="C248" s="46" t="s">
        <v>546</v>
      </c>
      <c r="D248" s="46" t="s">
        <v>356</v>
      </c>
      <c r="E248" s="41" t="s">
        <v>520</v>
      </c>
      <c r="F248" s="40">
        <f>SUM(G248:H248)</f>
        <v>39914</v>
      </c>
      <c r="G248" s="40">
        <v>39914</v>
      </c>
      <c r="H248" s="40"/>
      <c r="I248" s="40">
        <f>SUM(J248:K248)</f>
        <v>38000</v>
      </c>
      <c r="J248" s="40">
        <v>38000</v>
      </c>
      <c r="K248" s="40"/>
      <c r="L248" s="40">
        <f>SUM(M248:N248)</f>
        <v>0</v>
      </c>
      <c r="M248" s="40"/>
      <c r="N248" s="40"/>
    </row>
    <row r="249" spans="1:14" ht="31.5">
      <c r="A249" s="165" t="s">
        <v>290</v>
      </c>
      <c r="B249" s="82" t="s">
        <v>220</v>
      </c>
      <c r="C249" s="82" t="s">
        <v>547</v>
      </c>
      <c r="D249" s="41"/>
      <c r="E249" s="41"/>
      <c r="F249" s="56">
        <f aca="true" t="shared" si="123" ref="F249:N249">F250</f>
        <v>25201</v>
      </c>
      <c r="G249" s="56">
        <f t="shared" si="123"/>
        <v>3255.6</v>
      </c>
      <c r="H249" s="56">
        <f t="shared" si="123"/>
        <v>21945.4</v>
      </c>
      <c r="I249" s="56">
        <f t="shared" si="123"/>
        <v>20180</v>
      </c>
      <c r="J249" s="56">
        <f t="shared" si="123"/>
        <v>0</v>
      </c>
      <c r="K249" s="56">
        <f t="shared" si="123"/>
        <v>20180</v>
      </c>
      <c r="L249" s="56">
        <f t="shared" si="123"/>
        <v>21479.5</v>
      </c>
      <c r="M249" s="56">
        <f t="shared" si="123"/>
        <v>586.5</v>
      </c>
      <c r="N249" s="56">
        <f t="shared" si="123"/>
        <v>20893</v>
      </c>
    </row>
    <row r="250" spans="1:14" ht="78.75">
      <c r="A250" s="58" t="s">
        <v>917</v>
      </c>
      <c r="B250" s="46" t="s">
        <v>220</v>
      </c>
      <c r="C250" s="46" t="s">
        <v>547</v>
      </c>
      <c r="D250" s="39" t="s">
        <v>4</v>
      </c>
      <c r="E250" s="41"/>
      <c r="F250" s="40">
        <f aca="true" t="shared" si="124" ref="F250:N250">SUM(F251,F255)</f>
        <v>25201</v>
      </c>
      <c r="G250" s="40">
        <f t="shared" si="124"/>
        <v>3255.6</v>
      </c>
      <c r="H250" s="40">
        <f t="shared" si="124"/>
        <v>21945.4</v>
      </c>
      <c r="I250" s="40">
        <f t="shared" si="124"/>
        <v>20180</v>
      </c>
      <c r="J250" s="40">
        <f t="shared" si="124"/>
        <v>0</v>
      </c>
      <c r="K250" s="40">
        <f t="shared" si="124"/>
        <v>20180</v>
      </c>
      <c r="L250" s="40">
        <f t="shared" si="124"/>
        <v>21479.5</v>
      </c>
      <c r="M250" s="40">
        <f t="shared" si="124"/>
        <v>586.5</v>
      </c>
      <c r="N250" s="40">
        <f t="shared" si="124"/>
        <v>20893</v>
      </c>
    </row>
    <row r="251" spans="1:14" ht="173.25">
      <c r="A251" s="58" t="s">
        <v>345</v>
      </c>
      <c r="B251" s="46" t="s">
        <v>220</v>
      </c>
      <c r="C251" s="46" t="s">
        <v>547</v>
      </c>
      <c r="D251" s="39" t="s">
        <v>340</v>
      </c>
      <c r="E251" s="41"/>
      <c r="F251" s="40">
        <f>F252</f>
        <v>6760</v>
      </c>
      <c r="G251" s="40">
        <f aca="true" t="shared" si="125" ref="G251:N251">G252</f>
        <v>3255.6</v>
      </c>
      <c r="H251" s="40">
        <f t="shared" si="125"/>
        <v>3504.4</v>
      </c>
      <c r="I251" s="40">
        <f t="shared" si="125"/>
        <v>0</v>
      </c>
      <c r="J251" s="40">
        <f t="shared" si="125"/>
        <v>0</v>
      </c>
      <c r="K251" s="40">
        <f t="shared" si="125"/>
        <v>0</v>
      </c>
      <c r="L251" s="40">
        <f t="shared" si="125"/>
        <v>586.5</v>
      </c>
      <c r="M251" s="40">
        <f t="shared" si="125"/>
        <v>586.5</v>
      </c>
      <c r="N251" s="40">
        <f t="shared" si="125"/>
        <v>0</v>
      </c>
    </row>
    <row r="252" spans="1:14" ht="63">
      <c r="A252" s="58" t="s">
        <v>344</v>
      </c>
      <c r="B252" s="46" t="s">
        <v>220</v>
      </c>
      <c r="C252" s="46" t="s">
        <v>547</v>
      </c>
      <c r="D252" s="39" t="s">
        <v>341</v>
      </c>
      <c r="E252" s="41"/>
      <c r="F252" s="40">
        <f>SUM(F253:F254)</f>
        <v>6760</v>
      </c>
      <c r="G252" s="40">
        <f aca="true" t="shared" si="126" ref="G252:N252">SUM(G253:G254)</f>
        <v>3255.6</v>
      </c>
      <c r="H252" s="40">
        <f t="shared" si="126"/>
        <v>3504.4</v>
      </c>
      <c r="I252" s="40">
        <f t="shared" si="126"/>
        <v>0</v>
      </c>
      <c r="J252" s="40">
        <f t="shared" si="126"/>
        <v>0</v>
      </c>
      <c r="K252" s="40">
        <f t="shared" si="126"/>
        <v>0</v>
      </c>
      <c r="L252" s="40">
        <f t="shared" si="126"/>
        <v>586.5</v>
      </c>
      <c r="M252" s="40">
        <f t="shared" si="126"/>
        <v>586.5</v>
      </c>
      <c r="N252" s="40">
        <f t="shared" si="126"/>
        <v>0</v>
      </c>
    </row>
    <row r="253" spans="1:14" ht="94.5">
      <c r="A253" s="58" t="s">
        <v>558</v>
      </c>
      <c r="B253" s="41" t="s">
        <v>220</v>
      </c>
      <c r="C253" s="41" t="s">
        <v>547</v>
      </c>
      <c r="D253" s="46" t="s">
        <v>117</v>
      </c>
      <c r="E253" s="41" t="s">
        <v>520</v>
      </c>
      <c r="F253" s="40">
        <f>SUM(G253:H253)</f>
        <v>3504.4</v>
      </c>
      <c r="G253" s="40"/>
      <c r="H253" s="40">
        <v>3504.4</v>
      </c>
      <c r="I253" s="40">
        <f>SUM(J253:K253)</f>
        <v>0</v>
      </c>
      <c r="J253" s="40"/>
      <c r="K253" s="40"/>
      <c r="L253" s="40">
        <f>SUM(M253:N253)</f>
        <v>0</v>
      </c>
      <c r="M253" s="40"/>
      <c r="N253" s="40"/>
    </row>
    <row r="254" spans="1:14" ht="126">
      <c r="A254" s="58" t="s">
        <v>343</v>
      </c>
      <c r="B254" s="46" t="s">
        <v>220</v>
      </c>
      <c r="C254" s="46" t="s">
        <v>547</v>
      </c>
      <c r="D254" s="46" t="s">
        <v>342</v>
      </c>
      <c r="E254" s="41" t="s">
        <v>520</v>
      </c>
      <c r="F254" s="40">
        <f>SUM(G254:H254)</f>
        <v>3255.6</v>
      </c>
      <c r="G254" s="40">
        <v>3255.6</v>
      </c>
      <c r="H254" s="40"/>
      <c r="I254" s="40">
        <f>SUM(J254:K254)</f>
        <v>0</v>
      </c>
      <c r="J254" s="40"/>
      <c r="K254" s="40"/>
      <c r="L254" s="40">
        <f>SUM(M254:N254)</f>
        <v>586.5</v>
      </c>
      <c r="M254" s="40">
        <v>586.5</v>
      </c>
      <c r="N254" s="40"/>
    </row>
    <row r="255" spans="1:14" ht="110.25">
      <c r="A255" s="58" t="s">
        <v>245</v>
      </c>
      <c r="B255" s="46" t="s">
        <v>220</v>
      </c>
      <c r="C255" s="46" t="s">
        <v>547</v>
      </c>
      <c r="D255" s="39" t="s">
        <v>581</v>
      </c>
      <c r="E255" s="41"/>
      <c r="F255" s="40">
        <f aca="true" t="shared" si="127" ref="F255:N255">SUM(F256,F258)</f>
        <v>18441</v>
      </c>
      <c r="G255" s="40">
        <f t="shared" si="127"/>
        <v>0</v>
      </c>
      <c r="H255" s="40">
        <f t="shared" si="127"/>
        <v>18441</v>
      </c>
      <c r="I255" s="40">
        <f t="shared" si="127"/>
        <v>20180</v>
      </c>
      <c r="J255" s="40">
        <f t="shared" si="127"/>
        <v>0</v>
      </c>
      <c r="K255" s="40">
        <f t="shared" si="127"/>
        <v>20180</v>
      </c>
      <c r="L255" s="40">
        <f t="shared" si="127"/>
        <v>20893</v>
      </c>
      <c r="M255" s="40">
        <f t="shared" si="127"/>
        <v>0</v>
      </c>
      <c r="N255" s="40">
        <f t="shared" si="127"/>
        <v>20893</v>
      </c>
    </row>
    <row r="256" spans="1:14" ht="47.25">
      <c r="A256" s="58" t="s">
        <v>867</v>
      </c>
      <c r="B256" s="46" t="s">
        <v>220</v>
      </c>
      <c r="C256" s="46" t="s">
        <v>547</v>
      </c>
      <c r="D256" s="39" t="s">
        <v>526</v>
      </c>
      <c r="E256" s="41"/>
      <c r="F256" s="40">
        <f aca="true" t="shared" si="128" ref="F256:N256">F257</f>
        <v>2038</v>
      </c>
      <c r="G256" s="40">
        <f t="shared" si="128"/>
        <v>0</v>
      </c>
      <c r="H256" s="40">
        <f t="shared" si="128"/>
        <v>2038</v>
      </c>
      <c r="I256" s="40">
        <f t="shared" si="128"/>
        <v>2190</v>
      </c>
      <c r="J256" s="40">
        <f t="shared" si="128"/>
        <v>0</v>
      </c>
      <c r="K256" s="40">
        <f t="shared" si="128"/>
        <v>2190</v>
      </c>
      <c r="L256" s="40">
        <f t="shared" si="128"/>
        <v>2278</v>
      </c>
      <c r="M256" s="40">
        <f t="shared" si="128"/>
        <v>0</v>
      </c>
      <c r="N256" s="40">
        <f t="shared" si="128"/>
        <v>2278</v>
      </c>
    </row>
    <row r="257" spans="1:14" ht="173.25">
      <c r="A257" s="21" t="s">
        <v>686</v>
      </c>
      <c r="B257" s="46" t="s">
        <v>220</v>
      </c>
      <c r="C257" s="46" t="s">
        <v>547</v>
      </c>
      <c r="D257" s="41" t="s">
        <v>820</v>
      </c>
      <c r="E257" s="41">
        <v>100</v>
      </c>
      <c r="F257" s="40">
        <f>SUM(G257:H257)</f>
        <v>2038</v>
      </c>
      <c r="G257" s="47"/>
      <c r="H257" s="47">
        <v>2038</v>
      </c>
      <c r="I257" s="40">
        <f>SUM(J257:K257)</f>
        <v>2190</v>
      </c>
      <c r="J257" s="47"/>
      <c r="K257" s="47">
        <v>2190</v>
      </c>
      <c r="L257" s="40">
        <f>SUM(M257:N257)</f>
        <v>2278</v>
      </c>
      <c r="M257" s="47"/>
      <c r="N257" s="47">
        <v>2278</v>
      </c>
    </row>
    <row r="258" spans="1:14" ht="94.5">
      <c r="A258" s="58" t="s">
        <v>586</v>
      </c>
      <c r="B258" s="46" t="s">
        <v>220</v>
      </c>
      <c r="C258" s="46" t="s">
        <v>547</v>
      </c>
      <c r="D258" s="39" t="s">
        <v>527</v>
      </c>
      <c r="E258" s="41"/>
      <c r="F258" s="40">
        <f aca="true" t="shared" si="129" ref="F258:N258">SUM(F259:F262)</f>
        <v>16403</v>
      </c>
      <c r="G258" s="40">
        <f t="shared" si="129"/>
        <v>0</v>
      </c>
      <c r="H258" s="40">
        <f t="shared" si="129"/>
        <v>16403</v>
      </c>
      <c r="I258" s="40">
        <f t="shared" si="129"/>
        <v>17990</v>
      </c>
      <c r="J258" s="40">
        <f t="shared" si="129"/>
        <v>0</v>
      </c>
      <c r="K258" s="40">
        <f t="shared" si="129"/>
        <v>17990</v>
      </c>
      <c r="L258" s="40">
        <f t="shared" si="129"/>
        <v>18615</v>
      </c>
      <c r="M258" s="40">
        <f t="shared" si="129"/>
        <v>0</v>
      </c>
      <c r="N258" s="40">
        <f t="shared" si="129"/>
        <v>18615</v>
      </c>
    </row>
    <row r="259" spans="1:14" ht="220.5">
      <c r="A259" s="44" t="s">
        <v>707</v>
      </c>
      <c r="B259" s="46" t="s">
        <v>220</v>
      </c>
      <c r="C259" s="46" t="s">
        <v>547</v>
      </c>
      <c r="D259" s="41" t="s">
        <v>821</v>
      </c>
      <c r="E259" s="41">
        <v>100</v>
      </c>
      <c r="F259" s="40">
        <f>SUM(G259:H259)</f>
        <v>15951</v>
      </c>
      <c r="G259" s="47"/>
      <c r="H259" s="47">
        <v>15951</v>
      </c>
      <c r="I259" s="40">
        <f>SUM(J259:K259)</f>
        <v>17538</v>
      </c>
      <c r="J259" s="47"/>
      <c r="K259" s="47">
        <v>17538</v>
      </c>
      <c r="L259" s="40">
        <f>SUM(M259:N259)</f>
        <v>18163</v>
      </c>
      <c r="M259" s="47"/>
      <c r="N259" s="47">
        <v>18163</v>
      </c>
    </row>
    <row r="260" spans="1:14" ht="126">
      <c r="A260" s="21" t="s">
        <v>708</v>
      </c>
      <c r="B260" s="46" t="s">
        <v>220</v>
      </c>
      <c r="C260" s="46" t="s">
        <v>547</v>
      </c>
      <c r="D260" s="41" t="s">
        <v>821</v>
      </c>
      <c r="E260" s="41">
        <v>200</v>
      </c>
      <c r="F260" s="40">
        <f>SUM(G260:H260)</f>
        <v>430</v>
      </c>
      <c r="G260" s="47"/>
      <c r="H260" s="47">
        <v>430</v>
      </c>
      <c r="I260" s="40">
        <f>SUM(J260:K260)</f>
        <v>430</v>
      </c>
      <c r="J260" s="47"/>
      <c r="K260" s="47">
        <v>430</v>
      </c>
      <c r="L260" s="40">
        <f>SUM(M260:N260)</f>
        <v>430</v>
      </c>
      <c r="M260" s="47"/>
      <c r="N260" s="47">
        <v>430</v>
      </c>
    </row>
    <row r="261" spans="1:14" ht="110.25">
      <c r="A261" s="21" t="s">
        <v>388</v>
      </c>
      <c r="B261" s="46" t="s">
        <v>220</v>
      </c>
      <c r="C261" s="46" t="s">
        <v>547</v>
      </c>
      <c r="D261" s="41" t="s">
        <v>821</v>
      </c>
      <c r="E261" s="41" t="s">
        <v>887</v>
      </c>
      <c r="F261" s="40">
        <f>SUM(G261:H261)</f>
        <v>0</v>
      </c>
      <c r="G261" s="47"/>
      <c r="H261" s="47"/>
      <c r="I261" s="40">
        <f>SUM(J261:K261)</f>
        <v>0</v>
      </c>
      <c r="J261" s="47"/>
      <c r="K261" s="47"/>
      <c r="L261" s="40">
        <f>SUM(M261:N261)</f>
        <v>0</v>
      </c>
      <c r="M261" s="47"/>
      <c r="N261" s="47"/>
    </row>
    <row r="262" spans="1:14" ht="110.25">
      <c r="A262" s="21" t="s">
        <v>709</v>
      </c>
      <c r="B262" s="46" t="s">
        <v>220</v>
      </c>
      <c r="C262" s="46" t="s">
        <v>547</v>
      </c>
      <c r="D262" s="41" t="s">
        <v>821</v>
      </c>
      <c r="E262" s="41">
        <v>800</v>
      </c>
      <c r="F262" s="40">
        <f>SUM(G262:H262)</f>
        <v>22</v>
      </c>
      <c r="G262" s="47"/>
      <c r="H262" s="47">
        <v>22</v>
      </c>
      <c r="I262" s="40">
        <f>SUM(J262:K262)</f>
        <v>22</v>
      </c>
      <c r="J262" s="47"/>
      <c r="K262" s="47">
        <v>22</v>
      </c>
      <c r="L262" s="40">
        <f>SUM(M262:N262)</f>
        <v>22</v>
      </c>
      <c r="M262" s="47"/>
      <c r="N262" s="47">
        <v>22</v>
      </c>
    </row>
    <row r="263" spans="1:14" ht="15.75">
      <c r="A263" s="36" t="s">
        <v>369</v>
      </c>
      <c r="B263" s="55" t="s">
        <v>219</v>
      </c>
      <c r="C263" s="55"/>
      <c r="D263" s="82"/>
      <c r="E263" s="55"/>
      <c r="F263" s="56">
        <f>F264</f>
        <v>2528.9</v>
      </c>
      <c r="G263" s="56">
        <f aca="true" t="shared" si="130" ref="G263:N266">G264</f>
        <v>2023.2</v>
      </c>
      <c r="H263" s="56">
        <f t="shared" si="130"/>
        <v>505.7</v>
      </c>
      <c r="I263" s="56">
        <f t="shared" si="130"/>
        <v>0</v>
      </c>
      <c r="J263" s="56">
        <f t="shared" si="130"/>
        <v>0</v>
      </c>
      <c r="K263" s="56">
        <f t="shared" si="130"/>
        <v>0</v>
      </c>
      <c r="L263" s="56">
        <f t="shared" si="130"/>
        <v>0</v>
      </c>
      <c r="M263" s="56">
        <f t="shared" si="130"/>
        <v>0</v>
      </c>
      <c r="N263" s="56">
        <f t="shared" si="130"/>
        <v>0</v>
      </c>
    </row>
    <row r="264" spans="1:14" ht="31.5">
      <c r="A264" s="36" t="s">
        <v>370</v>
      </c>
      <c r="B264" s="55" t="s">
        <v>219</v>
      </c>
      <c r="C264" s="55" t="s">
        <v>219</v>
      </c>
      <c r="D264" s="82"/>
      <c r="E264" s="55"/>
      <c r="F264" s="56">
        <f>F265</f>
        <v>2528.9</v>
      </c>
      <c r="G264" s="56">
        <f t="shared" si="130"/>
        <v>2023.2</v>
      </c>
      <c r="H264" s="56">
        <f t="shared" si="130"/>
        <v>505.7</v>
      </c>
      <c r="I264" s="56">
        <f t="shared" si="130"/>
        <v>0</v>
      </c>
      <c r="J264" s="56">
        <f t="shared" si="130"/>
        <v>0</v>
      </c>
      <c r="K264" s="56">
        <f t="shared" si="130"/>
        <v>0</v>
      </c>
      <c r="L264" s="56">
        <f t="shared" si="130"/>
        <v>0</v>
      </c>
      <c r="M264" s="56">
        <f t="shared" si="130"/>
        <v>0</v>
      </c>
      <c r="N264" s="56">
        <f t="shared" si="130"/>
        <v>0</v>
      </c>
    </row>
    <row r="265" spans="1:14" ht="110.25">
      <c r="A265" s="58" t="s">
        <v>909</v>
      </c>
      <c r="B265" s="41" t="s">
        <v>219</v>
      </c>
      <c r="C265" s="41" t="s">
        <v>219</v>
      </c>
      <c r="D265" s="59" t="s">
        <v>27</v>
      </c>
      <c r="E265" s="41"/>
      <c r="F265" s="40">
        <f>F266</f>
        <v>2528.9</v>
      </c>
      <c r="G265" s="40">
        <f t="shared" si="130"/>
        <v>2023.2</v>
      </c>
      <c r="H265" s="40">
        <f t="shared" si="130"/>
        <v>505.7</v>
      </c>
      <c r="I265" s="40">
        <f t="shared" si="130"/>
        <v>0</v>
      </c>
      <c r="J265" s="40">
        <f t="shared" si="130"/>
        <v>0</v>
      </c>
      <c r="K265" s="40">
        <f t="shared" si="130"/>
        <v>0</v>
      </c>
      <c r="L265" s="40">
        <f t="shared" si="130"/>
        <v>0</v>
      </c>
      <c r="M265" s="40">
        <f t="shared" si="130"/>
        <v>0</v>
      </c>
      <c r="N265" s="40">
        <f t="shared" si="130"/>
        <v>0</v>
      </c>
    </row>
    <row r="266" spans="1:14" ht="157.5">
      <c r="A266" s="58" t="s">
        <v>194</v>
      </c>
      <c r="B266" s="41" t="s">
        <v>219</v>
      </c>
      <c r="C266" s="41" t="s">
        <v>219</v>
      </c>
      <c r="D266" s="59" t="s">
        <v>25</v>
      </c>
      <c r="E266" s="41"/>
      <c r="F266" s="40">
        <f>F267</f>
        <v>2528.9</v>
      </c>
      <c r="G266" s="40">
        <f t="shared" si="130"/>
        <v>2023.2</v>
      </c>
      <c r="H266" s="40">
        <f t="shared" si="130"/>
        <v>505.7</v>
      </c>
      <c r="I266" s="40">
        <f t="shared" si="130"/>
        <v>0</v>
      </c>
      <c r="J266" s="40">
        <f t="shared" si="130"/>
        <v>0</v>
      </c>
      <c r="K266" s="40">
        <f t="shared" si="130"/>
        <v>0</v>
      </c>
      <c r="L266" s="40">
        <f t="shared" si="130"/>
        <v>0</v>
      </c>
      <c r="M266" s="40">
        <f t="shared" si="130"/>
        <v>0</v>
      </c>
      <c r="N266" s="40">
        <f t="shared" si="130"/>
        <v>0</v>
      </c>
    </row>
    <row r="267" spans="1:14" ht="47.25">
      <c r="A267" s="58" t="s">
        <v>367</v>
      </c>
      <c r="B267" s="41" t="s">
        <v>219</v>
      </c>
      <c r="C267" s="41" t="s">
        <v>219</v>
      </c>
      <c r="D267" s="59" t="s">
        <v>365</v>
      </c>
      <c r="E267" s="41"/>
      <c r="F267" s="40">
        <f>SUM(F268:F269)</f>
        <v>2528.9</v>
      </c>
      <c r="G267" s="40">
        <f aca="true" t="shared" si="131" ref="G267:N267">SUM(G268:G269)</f>
        <v>2023.2</v>
      </c>
      <c r="H267" s="40">
        <f t="shared" si="131"/>
        <v>505.7</v>
      </c>
      <c r="I267" s="40">
        <f t="shared" si="131"/>
        <v>0</v>
      </c>
      <c r="J267" s="40">
        <f t="shared" si="131"/>
        <v>0</v>
      </c>
      <c r="K267" s="40">
        <f t="shared" si="131"/>
        <v>0</v>
      </c>
      <c r="L267" s="40">
        <f t="shared" si="131"/>
        <v>0</v>
      </c>
      <c r="M267" s="40">
        <f t="shared" si="131"/>
        <v>0</v>
      </c>
      <c r="N267" s="40">
        <f t="shared" si="131"/>
        <v>0</v>
      </c>
    </row>
    <row r="268" spans="1:14" ht="94.5">
      <c r="A268" s="58" t="s">
        <v>368</v>
      </c>
      <c r="B268" s="41" t="s">
        <v>219</v>
      </c>
      <c r="C268" s="41" t="s">
        <v>219</v>
      </c>
      <c r="D268" s="41" t="s">
        <v>366</v>
      </c>
      <c r="E268" s="41" t="s">
        <v>146</v>
      </c>
      <c r="F268" s="40">
        <f>SUM(G268:H268)</f>
        <v>2023.2</v>
      </c>
      <c r="G268" s="40">
        <v>2023.2</v>
      </c>
      <c r="H268" s="40"/>
      <c r="I268" s="40">
        <f>SUM(J268:K268)</f>
        <v>0</v>
      </c>
      <c r="J268" s="40"/>
      <c r="K268" s="40"/>
      <c r="L268" s="40">
        <f>SUM(M268:N268)</f>
        <v>0</v>
      </c>
      <c r="M268" s="40"/>
      <c r="N268" s="40"/>
    </row>
    <row r="269" spans="1:14" ht="94.5">
      <c r="A269" s="58" t="s">
        <v>368</v>
      </c>
      <c r="B269" s="41" t="s">
        <v>219</v>
      </c>
      <c r="C269" s="41" t="s">
        <v>219</v>
      </c>
      <c r="D269" s="41" t="s">
        <v>373</v>
      </c>
      <c r="E269" s="41" t="s">
        <v>146</v>
      </c>
      <c r="F269" s="40">
        <f>SUM(G269:H269)</f>
        <v>505.7</v>
      </c>
      <c r="G269" s="40"/>
      <c r="H269" s="40">
        <v>505.7</v>
      </c>
      <c r="I269" s="40">
        <f>SUM(J269:K269)</f>
        <v>0</v>
      </c>
      <c r="J269" s="40"/>
      <c r="K269" s="40"/>
      <c r="L269" s="40">
        <f>SUM(M269:N269)</f>
        <v>0</v>
      </c>
      <c r="M269" s="40"/>
      <c r="N269" s="40"/>
    </row>
    <row r="270" spans="1:14" ht="15.75">
      <c r="A270" s="165" t="s">
        <v>884</v>
      </c>
      <c r="B270" s="55">
        <v>10</v>
      </c>
      <c r="C270" s="41"/>
      <c r="D270" s="41"/>
      <c r="E270" s="41"/>
      <c r="F270" s="56">
        <f aca="true" t="shared" si="132" ref="F270:N270">SUM(F271,F277,F285,F355,F384)</f>
        <v>238884.39999999997</v>
      </c>
      <c r="G270" s="56">
        <f t="shared" si="132"/>
        <v>232293.99999999997</v>
      </c>
      <c r="H270" s="56">
        <f t="shared" si="132"/>
        <v>6590.4</v>
      </c>
      <c r="I270" s="56">
        <f t="shared" si="132"/>
        <v>250283.3</v>
      </c>
      <c r="J270" s="56">
        <f t="shared" si="132"/>
        <v>245499.3</v>
      </c>
      <c r="K270" s="56">
        <f t="shared" si="132"/>
        <v>4784</v>
      </c>
      <c r="L270" s="56">
        <f t="shared" si="132"/>
        <v>249142.9</v>
      </c>
      <c r="M270" s="56">
        <f t="shared" si="132"/>
        <v>248667.9</v>
      </c>
      <c r="N270" s="56">
        <f t="shared" si="132"/>
        <v>475</v>
      </c>
    </row>
    <row r="271" spans="1:14" ht="15.75">
      <c r="A271" s="165" t="s">
        <v>823</v>
      </c>
      <c r="B271" s="55">
        <v>10</v>
      </c>
      <c r="C271" s="82" t="s">
        <v>546</v>
      </c>
      <c r="D271" s="41"/>
      <c r="E271" s="41"/>
      <c r="F271" s="56">
        <f>F272</f>
        <v>4309</v>
      </c>
      <c r="G271" s="56">
        <f aca="true" t="shared" si="133" ref="G271:N273">G272</f>
        <v>0</v>
      </c>
      <c r="H271" s="56">
        <f t="shared" si="133"/>
        <v>4309</v>
      </c>
      <c r="I271" s="56">
        <f>I272</f>
        <v>4309</v>
      </c>
      <c r="J271" s="56">
        <f t="shared" si="133"/>
        <v>0</v>
      </c>
      <c r="K271" s="56">
        <f t="shared" si="133"/>
        <v>4309</v>
      </c>
      <c r="L271" s="56">
        <f>L272</f>
        <v>0</v>
      </c>
      <c r="M271" s="56">
        <f t="shared" si="133"/>
        <v>0</v>
      </c>
      <c r="N271" s="56">
        <f t="shared" si="133"/>
        <v>0</v>
      </c>
    </row>
    <row r="272" spans="1:14" ht="78.75">
      <c r="A272" s="58" t="s">
        <v>183</v>
      </c>
      <c r="B272" s="41">
        <v>10</v>
      </c>
      <c r="C272" s="46" t="s">
        <v>546</v>
      </c>
      <c r="D272" s="113" t="s">
        <v>510</v>
      </c>
      <c r="E272" s="41"/>
      <c r="F272" s="40">
        <f>F273</f>
        <v>4309</v>
      </c>
      <c r="G272" s="40">
        <f t="shared" si="133"/>
        <v>0</v>
      </c>
      <c r="H272" s="40">
        <f t="shared" si="133"/>
        <v>4309</v>
      </c>
      <c r="I272" s="40">
        <f>I273</f>
        <v>4309</v>
      </c>
      <c r="J272" s="40">
        <f t="shared" si="133"/>
        <v>0</v>
      </c>
      <c r="K272" s="40">
        <f t="shared" si="133"/>
        <v>4309</v>
      </c>
      <c r="L272" s="40">
        <f>L273</f>
        <v>0</v>
      </c>
      <c r="M272" s="40">
        <f t="shared" si="133"/>
        <v>0</v>
      </c>
      <c r="N272" s="40">
        <f t="shared" si="133"/>
        <v>0</v>
      </c>
    </row>
    <row r="273" spans="1:14" ht="126">
      <c r="A273" s="58" t="s">
        <v>919</v>
      </c>
      <c r="B273" s="41">
        <v>10</v>
      </c>
      <c r="C273" s="46" t="s">
        <v>546</v>
      </c>
      <c r="D273" s="114" t="s">
        <v>587</v>
      </c>
      <c r="E273" s="41"/>
      <c r="F273" s="40">
        <f>F274</f>
        <v>4309</v>
      </c>
      <c r="G273" s="40">
        <f t="shared" si="133"/>
        <v>0</v>
      </c>
      <c r="H273" s="40">
        <f t="shared" si="133"/>
        <v>4309</v>
      </c>
      <c r="I273" s="40">
        <f>I274</f>
        <v>4309</v>
      </c>
      <c r="J273" s="40">
        <f t="shared" si="133"/>
        <v>0</v>
      </c>
      <c r="K273" s="40">
        <f t="shared" si="133"/>
        <v>4309</v>
      </c>
      <c r="L273" s="40">
        <f>L274</f>
        <v>0</v>
      </c>
      <c r="M273" s="40">
        <f t="shared" si="133"/>
        <v>0</v>
      </c>
      <c r="N273" s="40">
        <f t="shared" si="133"/>
        <v>0</v>
      </c>
    </row>
    <row r="274" spans="1:14" ht="63">
      <c r="A274" s="43" t="s">
        <v>589</v>
      </c>
      <c r="B274" s="41">
        <v>10</v>
      </c>
      <c r="C274" s="46" t="s">
        <v>546</v>
      </c>
      <c r="D274" s="114" t="s">
        <v>588</v>
      </c>
      <c r="E274" s="41"/>
      <c r="F274" s="40">
        <f aca="true" t="shared" si="134" ref="F274:N274">SUM(F275:F276)</f>
        <v>4309</v>
      </c>
      <c r="G274" s="40">
        <f t="shared" si="134"/>
        <v>0</v>
      </c>
      <c r="H274" s="40">
        <f t="shared" si="134"/>
        <v>4309</v>
      </c>
      <c r="I274" s="40">
        <f t="shared" si="134"/>
        <v>4309</v>
      </c>
      <c r="J274" s="40">
        <f t="shared" si="134"/>
        <v>0</v>
      </c>
      <c r="K274" s="40">
        <f t="shared" si="134"/>
        <v>4309</v>
      </c>
      <c r="L274" s="40">
        <f t="shared" si="134"/>
        <v>0</v>
      </c>
      <c r="M274" s="40">
        <f t="shared" si="134"/>
        <v>0</v>
      </c>
      <c r="N274" s="40">
        <f t="shared" si="134"/>
        <v>0</v>
      </c>
    </row>
    <row r="275" spans="1:14" ht="63">
      <c r="A275" s="21" t="s">
        <v>222</v>
      </c>
      <c r="B275" s="41">
        <v>10</v>
      </c>
      <c r="C275" s="46" t="s">
        <v>546</v>
      </c>
      <c r="D275" s="115" t="s">
        <v>276</v>
      </c>
      <c r="E275" s="41" t="s">
        <v>520</v>
      </c>
      <c r="F275" s="40">
        <f>SUM(G275:H275)</f>
        <v>49</v>
      </c>
      <c r="G275" s="40"/>
      <c r="H275" s="40">
        <v>49</v>
      </c>
      <c r="I275" s="40">
        <f>SUM(J275:K275)</f>
        <v>49</v>
      </c>
      <c r="J275" s="40"/>
      <c r="K275" s="40">
        <v>49</v>
      </c>
      <c r="L275" s="40">
        <f>SUM(M275:N275)</f>
        <v>0</v>
      </c>
      <c r="M275" s="40"/>
      <c r="N275" s="40">
        <v>0</v>
      </c>
    </row>
    <row r="276" spans="1:14" ht="47.25">
      <c r="A276" s="58" t="s">
        <v>223</v>
      </c>
      <c r="B276" s="41" t="s">
        <v>889</v>
      </c>
      <c r="C276" s="46" t="s">
        <v>546</v>
      </c>
      <c r="D276" s="115" t="s">
        <v>276</v>
      </c>
      <c r="E276" s="41" t="s">
        <v>887</v>
      </c>
      <c r="F276" s="40">
        <f>SUM(G276:H276)</f>
        <v>4260</v>
      </c>
      <c r="G276" s="47"/>
      <c r="H276" s="47">
        <v>4260</v>
      </c>
      <c r="I276" s="40">
        <f>SUM(J276:K276)</f>
        <v>4260</v>
      </c>
      <c r="J276" s="47"/>
      <c r="K276" s="47">
        <v>4260</v>
      </c>
      <c r="L276" s="40">
        <f>SUM(M276:N276)</f>
        <v>0</v>
      </c>
      <c r="M276" s="47"/>
      <c r="N276" s="47">
        <v>0</v>
      </c>
    </row>
    <row r="277" spans="1:14" ht="31.5">
      <c r="A277" s="165" t="s">
        <v>824</v>
      </c>
      <c r="B277" s="55">
        <v>10</v>
      </c>
      <c r="C277" s="82" t="s">
        <v>553</v>
      </c>
      <c r="D277" s="41"/>
      <c r="E277" s="41"/>
      <c r="F277" s="56">
        <f>F278</f>
        <v>56985</v>
      </c>
      <c r="G277" s="56">
        <f aca="true" t="shared" si="135" ref="G277:N279">G278</f>
        <v>56985</v>
      </c>
      <c r="H277" s="56">
        <f t="shared" si="135"/>
        <v>0</v>
      </c>
      <c r="I277" s="56">
        <f>I278</f>
        <v>60886</v>
      </c>
      <c r="J277" s="56">
        <f t="shared" si="135"/>
        <v>60886</v>
      </c>
      <c r="K277" s="56">
        <f t="shared" si="135"/>
        <v>0</v>
      </c>
      <c r="L277" s="56">
        <f>L278</f>
        <v>64441</v>
      </c>
      <c r="M277" s="56">
        <f t="shared" si="135"/>
        <v>64441</v>
      </c>
      <c r="N277" s="56">
        <f t="shared" si="135"/>
        <v>0</v>
      </c>
    </row>
    <row r="278" spans="1:14" ht="78.75">
      <c r="A278" s="58" t="s">
        <v>183</v>
      </c>
      <c r="B278" s="41" t="s">
        <v>889</v>
      </c>
      <c r="C278" s="46" t="s">
        <v>553</v>
      </c>
      <c r="D278" s="59" t="s">
        <v>759</v>
      </c>
      <c r="E278" s="41"/>
      <c r="F278" s="40">
        <f>F279</f>
        <v>56985</v>
      </c>
      <c r="G278" s="40">
        <f t="shared" si="135"/>
        <v>56985</v>
      </c>
      <c r="H278" s="40">
        <f t="shared" si="135"/>
        <v>0</v>
      </c>
      <c r="I278" s="40">
        <f>I279</f>
        <v>60886</v>
      </c>
      <c r="J278" s="40">
        <f t="shared" si="135"/>
        <v>60886</v>
      </c>
      <c r="K278" s="40">
        <f t="shared" si="135"/>
        <v>0</v>
      </c>
      <c r="L278" s="40">
        <f>L279</f>
        <v>64441</v>
      </c>
      <c r="M278" s="40">
        <f t="shared" si="135"/>
        <v>64441</v>
      </c>
      <c r="N278" s="40">
        <f t="shared" si="135"/>
        <v>0</v>
      </c>
    </row>
    <row r="279" spans="1:14" ht="126">
      <c r="A279" s="58" t="s">
        <v>929</v>
      </c>
      <c r="B279" s="41" t="s">
        <v>889</v>
      </c>
      <c r="C279" s="46" t="s">
        <v>553</v>
      </c>
      <c r="D279" s="59" t="s">
        <v>224</v>
      </c>
      <c r="E279" s="41"/>
      <c r="F279" s="40">
        <f>F280</f>
        <v>56985</v>
      </c>
      <c r="G279" s="40">
        <f t="shared" si="135"/>
        <v>56985</v>
      </c>
      <c r="H279" s="40">
        <f t="shared" si="135"/>
        <v>0</v>
      </c>
      <c r="I279" s="40">
        <f>I280</f>
        <v>60886</v>
      </c>
      <c r="J279" s="40">
        <f t="shared" si="135"/>
        <v>60886</v>
      </c>
      <c r="K279" s="40">
        <f t="shared" si="135"/>
        <v>0</v>
      </c>
      <c r="L279" s="40">
        <f>L280</f>
        <v>64441</v>
      </c>
      <c r="M279" s="40">
        <f t="shared" si="135"/>
        <v>64441</v>
      </c>
      <c r="N279" s="40">
        <f t="shared" si="135"/>
        <v>0</v>
      </c>
    </row>
    <row r="280" spans="1:14" ht="63">
      <c r="A280" s="58" t="s">
        <v>138</v>
      </c>
      <c r="B280" s="41" t="s">
        <v>889</v>
      </c>
      <c r="C280" s="46" t="s">
        <v>553</v>
      </c>
      <c r="D280" s="59" t="s">
        <v>225</v>
      </c>
      <c r="E280" s="41"/>
      <c r="F280" s="40">
        <f aca="true" t="shared" si="136" ref="F280:N280">SUM(F281:F284)</f>
        <v>56985</v>
      </c>
      <c r="G280" s="40">
        <f t="shared" si="136"/>
        <v>56985</v>
      </c>
      <c r="H280" s="40">
        <f t="shared" si="136"/>
        <v>0</v>
      </c>
      <c r="I280" s="40">
        <f t="shared" si="136"/>
        <v>60886</v>
      </c>
      <c r="J280" s="40">
        <f t="shared" si="136"/>
        <v>60886</v>
      </c>
      <c r="K280" s="40">
        <f t="shared" si="136"/>
        <v>0</v>
      </c>
      <c r="L280" s="40">
        <f t="shared" si="136"/>
        <v>64441</v>
      </c>
      <c r="M280" s="40">
        <f t="shared" si="136"/>
        <v>64441</v>
      </c>
      <c r="N280" s="40">
        <f t="shared" si="136"/>
        <v>0</v>
      </c>
    </row>
    <row r="281" spans="1:14" ht="173.25">
      <c r="A281" s="21" t="s">
        <v>564</v>
      </c>
      <c r="B281" s="41" t="s">
        <v>889</v>
      </c>
      <c r="C281" s="46" t="s">
        <v>553</v>
      </c>
      <c r="D281" s="45" t="s">
        <v>277</v>
      </c>
      <c r="E281" s="41" t="s">
        <v>518</v>
      </c>
      <c r="F281" s="40">
        <f>SUM(G281:H281)</f>
        <v>3080</v>
      </c>
      <c r="G281" s="47">
        <v>3080</v>
      </c>
      <c r="H281" s="47"/>
      <c r="I281" s="40">
        <f>SUM(J281:K281)</f>
        <v>3388</v>
      </c>
      <c r="J281" s="47">
        <v>3388</v>
      </c>
      <c r="K281" s="47"/>
      <c r="L281" s="40">
        <f>SUM(M281:N281)</f>
        <v>3726</v>
      </c>
      <c r="M281" s="47">
        <v>3726</v>
      </c>
      <c r="N281" s="47"/>
    </row>
    <row r="282" spans="1:14" ht="78.75">
      <c r="A282" s="21" t="s">
        <v>530</v>
      </c>
      <c r="B282" s="41" t="s">
        <v>889</v>
      </c>
      <c r="C282" s="46" t="s">
        <v>553</v>
      </c>
      <c r="D282" s="45" t="s">
        <v>277</v>
      </c>
      <c r="E282" s="41" t="s">
        <v>520</v>
      </c>
      <c r="F282" s="40">
        <f>SUM(G282:H282)</f>
        <v>1235</v>
      </c>
      <c r="G282" s="47">
        <v>1235</v>
      </c>
      <c r="H282" s="47"/>
      <c r="I282" s="40">
        <f>SUM(J282:K282)</f>
        <v>1419</v>
      </c>
      <c r="J282" s="47">
        <v>1419</v>
      </c>
      <c r="K282" s="47"/>
      <c r="L282" s="40">
        <f>SUM(M282:N282)</f>
        <v>1447</v>
      </c>
      <c r="M282" s="47">
        <v>1447</v>
      </c>
      <c r="N282" s="47"/>
    </row>
    <row r="283" spans="1:14" ht="110.25">
      <c r="A283" s="21" t="s">
        <v>13</v>
      </c>
      <c r="B283" s="41" t="s">
        <v>889</v>
      </c>
      <c r="C283" s="46" t="s">
        <v>553</v>
      </c>
      <c r="D283" s="45" t="s">
        <v>277</v>
      </c>
      <c r="E283" s="41" t="s">
        <v>883</v>
      </c>
      <c r="F283" s="40">
        <f>SUM(G283:H283)</f>
        <v>52655</v>
      </c>
      <c r="G283" s="47">
        <v>52655</v>
      </c>
      <c r="H283" s="47"/>
      <c r="I283" s="40">
        <f>SUM(J283:K283)</f>
        <v>56064</v>
      </c>
      <c r="J283" s="47">
        <v>56064</v>
      </c>
      <c r="K283" s="47"/>
      <c r="L283" s="40">
        <f>SUM(M283:N283)</f>
        <v>59253</v>
      </c>
      <c r="M283" s="47">
        <v>59253</v>
      </c>
      <c r="N283" s="47"/>
    </row>
    <row r="284" spans="1:14" ht="63">
      <c r="A284" s="21" t="s">
        <v>531</v>
      </c>
      <c r="B284" s="41" t="s">
        <v>889</v>
      </c>
      <c r="C284" s="46" t="s">
        <v>553</v>
      </c>
      <c r="D284" s="45" t="s">
        <v>277</v>
      </c>
      <c r="E284" s="41" t="s">
        <v>875</v>
      </c>
      <c r="F284" s="40">
        <f>SUM(G284:H284)</f>
        <v>15</v>
      </c>
      <c r="G284" s="47">
        <v>15</v>
      </c>
      <c r="H284" s="47"/>
      <c r="I284" s="40">
        <f>SUM(J284:K284)</f>
        <v>15</v>
      </c>
      <c r="J284" s="47">
        <v>15</v>
      </c>
      <c r="K284" s="47"/>
      <c r="L284" s="40">
        <f>SUM(M284:N284)</f>
        <v>15</v>
      </c>
      <c r="M284" s="47">
        <v>15</v>
      </c>
      <c r="N284" s="47"/>
    </row>
    <row r="285" spans="1:14" ht="31.5">
      <c r="A285" s="165" t="s">
        <v>885</v>
      </c>
      <c r="B285" s="55">
        <v>10</v>
      </c>
      <c r="C285" s="82" t="s">
        <v>218</v>
      </c>
      <c r="D285" s="41"/>
      <c r="E285" s="41"/>
      <c r="F285" s="56">
        <f aca="true" t="shared" si="137" ref="F285:N285">SUM(F286,F292,F346,F351,)</f>
        <v>87459.09999999999</v>
      </c>
      <c r="G285" s="56">
        <f t="shared" si="137"/>
        <v>86849.09999999999</v>
      </c>
      <c r="H285" s="56">
        <f t="shared" si="137"/>
        <v>610</v>
      </c>
      <c r="I285" s="56">
        <f t="shared" si="137"/>
        <v>88398.5</v>
      </c>
      <c r="J285" s="56">
        <f t="shared" si="137"/>
        <v>88398.5</v>
      </c>
      <c r="K285" s="56">
        <f t="shared" si="137"/>
        <v>0</v>
      </c>
      <c r="L285" s="56">
        <f t="shared" si="137"/>
        <v>90901.9</v>
      </c>
      <c r="M285" s="56">
        <f t="shared" si="137"/>
        <v>90901.9</v>
      </c>
      <c r="N285" s="56">
        <f t="shared" si="137"/>
        <v>0</v>
      </c>
    </row>
    <row r="286" spans="1:14" ht="63">
      <c r="A286" s="21" t="s">
        <v>913</v>
      </c>
      <c r="B286" s="41" t="s">
        <v>889</v>
      </c>
      <c r="C286" s="41" t="s">
        <v>218</v>
      </c>
      <c r="D286" s="39" t="s">
        <v>799</v>
      </c>
      <c r="E286" s="41"/>
      <c r="F286" s="40">
        <f aca="true" t="shared" si="138" ref="F286:N287">F287</f>
        <v>11528</v>
      </c>
      <c r="G286" s="40">
        <f t="shared" si="138"/>
        <v>11528</v>
      </c>
      <c r="H286" s="40">
        <f t="shared" si="138"/>
        <v>0</v>
      </c>
      <c r="I286" s="40">
        <f t="shared" si="138"/>
        <v>11936</v>
      </c>
      <c r="J286" s="40">
        <f t="shared" si="138"/>
        <v>11936</v>
      </c>
      <c r="K286" s="40">
        <f t="shared" si="138"/>
        <v>0</v>
      </c>
      <c r="L286" s="40">
        <f t="shared" si="138"/>
        <v>12361</v>
      </c>
      <c r="M286" s="40">
        <f t="shared" si="138"/>
        <v>12361</v>
      </c>
      <c r="N286" s="40">
        <f t="shared" si="138"/>
        <v>0</v>
      </c>
    </row>
    <row r="287" spans="1:14" ht="110.25">
      <c r="A287" s="21" t="s">
        <v>246</v>
      </c>
      <c r="B287" s="41" t="s">
        <v>889</v>
      </c>
      <c r="C287" s="41" t="s">
        <v>218</v>
      </c>
      <c r="D287" s="39" t="s">
        <v>672</v>
      </c>
      <c r="E287" s="41"/>
      <c r="F287" s="40">
        <f t="shared" si="138"/>
        <v>11528</v>
      </c>
      <c r="G287" s="40">
        <f t="shared" si="138"/>
        <v>11528</v>
      </c>
      <c r="H287" s="40">
        <f t="shared" si="138"/>
        <v>0</v>
      </c>
      <c r="I287" s="40">
        <f t="shared" si="138"/>
        <v>11936</v>
      </c>
      <c r="J287" s="40">
        <f t="shared" si="138"/>
        <v>11936</v>
      </c>
      <c r="K287" s="40">
        <f t="shared" si="138"/>
        <v>0</v>
      </c>
      <c r="L287" s="40">
        <f t="shared" si="138"/>
        <v>12361</v>
      </c>
      <c r="M287" s="40">
        <f t="shared" si="138"/>
        <v>12361</v>
      </c>
      <c r="N287" s="40">
        <f t="shared" si="138"/>
        <v>0</v>
      </c>
    </row>
    <row r="288" spans="1:14" ht="47.25">
      <c r="A288" s="21" t="s">
        <v>864</v>
      </c>
      <c r="B288" s="41" t="s">
        <v>889</v>
      </c>
      <c r="C288" s="41" t="s">
        <v>218</v>
      </c>
      <c r="D288" s="39" t="s">
        <v>673</v>
      </c>
      <c r="E288" s="41"/>
      <c r="F288" s="40">
        <f>SUM(F289:F291)</f>
        <v>11528</v>
      </c>
      <c r="G288" s="40">
        <f aca="true" t="shared" si="139" ref="G288:N288">SUM(G289:G291)</f>
        <v>11528</v>
      </c>
      <c r="H288" s="40">
        <f t="shared" si="139"/>
        <v>0</v>
      </c>
      <c r="I288" s="40">
        <f t="shared" si="139"/>
        <v>11936</v>
      </c>
      <c r="J288" s="40">
        <f t="shared" si="139"/>
        <v>11936</v>
      </c>
      <c r="K288" s="40">
        <f t="shared" si="139"/>
        <v>0</v>
      </c>
      <c r="L288" s="40">
        <f t="shared" si="139"/>
        <v>12361</v>
      </c>
      <c r="M288" s="40">
        <f t="shared" si="139"/>
        <v>12361</v>
      </c>
      <c r="N288" s="40">
        <f t="shared" si="139"/>
        <v>0</v>
      </c>
    </row>
    <row r="289" spans="1:14" ht="315">
      <c r="A289" s="44" t="s">
        <v>562</v>
      </c>
      <c r="B289" s="41" t="s">
        <v>889</v>
      </c>
      <c r="C289" s="41" t="s">
        <v>218</v>
      </c>
      <c r="D289" s="41" t="s">
        <v>812</v>
      </c>
      <c r="E289" s="41" t="s">
        <v>518</v>
      </c>
      <c r="F289" s="40">
        <f>SUM(G289:H289)</f>
        <v>8800</v>
      </c>
      <c r="G289" s="40">
        <v>8800</v>
      </c>
      <c r="H289" s="40"/>
      <c r="I289" s="40">
        <f>SUM(J289:K289)</f>
        <v>9110</v>
      </c>
      <c r="J289" s="40">
        <v>9110</v>
      </c>
      <c r="K289" s="40"/>
      <c r="L289" s="40">
        <f>SUM(M289:N289)</f>
        <v>9437</v>
      </c>
      <c r="M289" s="40">
        <v>9437</v>
      </c>
      <c r="N289" s="40"/>
    </row>
    <row r="290" spans="1:14" ht="220.5">
      <c r="A290" s="44" t="s">
        <v>671</v>
      </c>
      <c r="B290" s="41" t="s">
        <v>889</v>
      </c>
      <c r="C290" s="41" t="s">
        <v>218</v>
      </c>
      <c r="D290" s="41" t="s">
        <v>812</v>
      </c>
      <c r="E290" s="41" t="s">
        <v>887</v>
      </c>
      <c r="F290" s="40">
        <f>SUM(G290:H290)</f>
        <v>2299</v>
      </c>
      <c r="G290" s="40">
        <v>2299</v>
      </c>
      <c r="H290" s="40"/>
      <c r="I290" s="40">
        <f>SUM(J290:K290)</f>
        <v>2380</v>
      </c>
      <c r="J290" s="40">
        <v>2380</v>
      </c>
      <c r="K290" s="40"/>
      <c r="L290" s="40">
        <f>SUM(M290:N290)</f>
        <v>2460</v>
      </c>
      <c r="M290" s="40">
        <v>2460</v>
      </c>
      <c r="N290" s="40"/>
    </row>
    <row r="291" spans="1:14" ht="252">
      <c r="A291" s="44" t="s">
        <v>15</v>
      </c>
      <c r="B291" s="41" t="s">
        <v>889</v>
      </c>
      <c r="C291" s="41" t="s">
        <v>218</v>
      </c>
      <c r="D291" s="41" t="s">
        <v>812</v>
      </c>
      <c r="E291" s="41" t="s">
        <v>883</v>
      </c>
      <c r="F291" s="40">
        <f>SUM(G291:H291)</f>
        <v>429</v>
      </c>
      <c r="G291" s="47">
        <v>429</v>
      </c>
      <c r="H291" s="47"/>
      <c r="I291" s="40">
        <f>SUM(J291:K291)</f>
        <v>446</v>
      </c>
      <c r="J291" s="47">
        <v>446</v>
      </c>
      <c r="K291" s="47"/>
      <c r="L291" s="40">
        <f>SUM(M291:N291)</f>
        <v>464</v>
      </c>
      <c r="M291" s="47">
        <v>464</v>
      </c>
      <c r="N291" s="47"/>
    </row>
    <row r="292" spans="1:14" ht="78.75">
      <c r="A292" s="58" t="s">
        <v>183</v>
      </c>
      <c r="B292" s="41">
        <v>10</v>
      </c>
      <c r="C292" s="46" t="s">
        <v>218</v>
      </c>
      <c r="D292" s="39" t="s">
        <v>759</v>
      </c>
      <c r="E292" s="41"/>
      <c r="F292" s="40">
        <f aca="true" t="shared" si="140" ref="F292:M292">SUM(F293,F335,F338)</f>
        <v>74660.4</v>
      </c>
      <c r="G292" s="40">
        <f t="shared" si="140"/>
        <v>74400.4</v>
      </c>
      <c r="H292" s="40">
        <f t="shared" si="140"/>
        <v>260</v>
      </c>
      <c r="I292" s="40">
        <f t="shared" si="140"/>
        <v>76462.5</v>
      </c>
      <c r="J292" s="40">
        <f t="shared" si="140"/>
        <v>76462.5</v>
      </c>
      <c r="K292" s="40">
        <f t="shared" si="140"/>
        <v>0</v>
      </c>
      <c r="L292" s="40">
        <f t="shared" si="140"/>
        <v>78540.9</v>
      </c>
      <c r="M292" s="40">
        <f t="shared" si="140"/>
        <v>78540.9</v>
      </c>
      <c r="N292" s="40">
        <f>SUM(N293,N338)</f>
        <v>0</v>
      </c>
    </row>
    <row r="293" spans="1:14" ht="126">
      <c r="A293" s="58" t="s">
        <v>919</v>
      </c>
      <c r="B293" s="41">
        <v>10</v>
      </c>
      <c r="C293" s="46" t="s">
        <v>218</v>
      </c>
      <c r="D293" s="39" t="s">
        <v>587</v>
      </c>
      <c r="E293" s="41"/>
      <c r="F293" s="40">
        <f aca="true" t="shared" si="141" ref="F293:N293">SUM(F294,F309)</f>
        <v>58504.4</v>
      </c>
      <c r="G293" s="40">
        <f t="shared" si="141"/>
        <v>58322.4</v>
      </c>
      <c r="H293" s="40">
        <f t="shared" si="141"/>
        <v>182</v>
      </c>
      <c r="I293" s="40">
        <f t="shared" si="141"/>
        <v>59659.5</v>
      </c>
      <c r="J293" s="40">
        <f t="shared" si="141"/>
        <v>59659.5</v>
      </c>
      <c r="K293" s="40">
        <f t="shared" si="141"/>
        <v>0</v>
      </c>
      <c r="L293" s="40">
        <f t="shared" si="141"/>
        <v>60897.9</v>
      </c>
      <c r="M293" s="40">
        <f t="shared" si="141"/>
        <v>60897.9</v>
      </c>
      <c r="N293" s="40">
        <f t="shared" si="141"/>
        <v>0</v>
      </c>
    </row>
    <row r="294" spans="1:14" ht="78.75">
      <c r="A294" s="58" t="s">
        <v>743</v>
      </c>
      <c r="B294" s="41">
        <v>10</v>
      </c>
      <c r="C294" s="46" t="s">
        <v>218</v>
      </c>
      <c r="D294" s="59" t="s">
        <v>742</v>
      </c>
      <c r="E294" s="41"/>
      <c r="F294" s="40">
        <f aca="true" t="shared" si="142" ref="F294:N294">SUM(F295:F308)</f>
        <v>29317</v>
      </c>
      <c r="G294" s="40">
        <f t="shared" si="142"/>
        <v>29317</v>
      </c>
      <c r="H294" s="40">
        <f t="shared" si="142"/>
        <v>0</v>
      </c>
      <c r="I294" s="40">
        <f t="shared" si="142"/>
        <v>29759</v>
      </c>
      <c r="J294" s="40">
        <f t="shared" si="142"/>
        <v>29759</v>
      </c>
      <c r="K294" s="40">
        <f t="shared" si="142"/>
        <v>0</v>
      </c>
      <c r="L294" s="40">
        <f t="shared" si="142"/>
        <v>30220</v>
      </c>
      <c r="M294" s="40">
        <f t="shared" si="142"/>
        <v>30220</v>
      </c>
      <c r="N294" s="40">
        <f t="shared" si="142"/>
        <v>0</v>
      </c>
    </row>
    <row r="295" spans="1:14" ht="110.25">
      <c r="A295" s="21" t="s">
        <v>744</v>
      </c>
      <c r="B295" s="41">
        <v>10</v>
      </c>
      <c r="C295" s="46" t="s">
        <v>218</v>
      </c>
      <c r="D295" s="45" t="s">
        <v>846</v>
      </c>
      <c r="E295" s="41" t="s">
        <v>520</v>
      </c>
      <c r="F295" s="40">
        <f aca="true" t="shared" si="143" ref="F295:F306">SUM(G295:H295)</f>
        <v>206</v>
      </c>
      <c r="G295" s="40">
        <v>206</v>
      </c>
      <c r="H295" s="40"/>
      <c r="I295" s="40">
        <f aca="true" t="shared" si="144" ref="I295:I306">SUM(J295:K295)</f>
        <v>206</v>
      </c>
      <c r="J295" s="40">
        <v>206</v>
      </c>
      <c r="K295" s="40"/>
      <c r="L295" s="40">
        <f aca="true" t="shared" si="145" ref="L295:L306">SUM(M295:N295)</f>
        <v>206</v>
      </c>
      <c r="M295" s="40">
        <v>206</v>
      </c>
      <c r="N295" s="40"/>
    </row>
    <row r="296" spans="1:14" ht="94.5">
      <c r="A296" s="58" t="s">
        <v>745</v>
      </c>
      <c r="B296" s="41">
        <v>10</v>
      </c>
      <c r="C296" s="46" t="s">
        <v>218</v>
      </c>
      <c r="D296" s="45" t="s">
        <v>846</v>
      </c>
      <c r="E296" s="41" t="s">
        <v>887</v>
      </c>
      <c r="F296" s="40">
        <f t="shared" si="143"/>
        <v>18060</v>
      </c>
      <c r="G296" s="47">
        <v>18060</v>
      </c>
      <c r="H296" s="47"/>
      <c r="I296" s="40">
        <f t="shared" si="144"/>
        <v>18060</v>
      </c>
      <c r="J296" s="47">
        <v>18060</v>
      </c>
      <c r="K296" s="47"/>
      <c r="L296" s="40">
        <f t="shared" si="145"/>
        <v>18060</v>
      </c>
      <c r="M296" s="47">
        <v>18060</v>
      </c>
      <c r="N296" s="47"/>
    </row>
    <row r="297" spans="1:14" ht="110.25">
      <c r="A297" s="21" t="s">
        <v>746</v>
      </c>
      <c r="B297" s="41">
        <v>10</v>
      </c>
      <c r="C297" s="46" t="s">
        <v>218</v>
      </c>
      <c r="D297" s="45" t="s">
        <v>847</v>
      </c>
      <c r="E297" s="41" t="s">
        <v>520</v>
      </c>
      <c r="F297" s="40">
        <f t="shared" si="143"/>
        <v>51</v>
      </c>
      <c r="G297" s="40">
        <v>51</v>
      </c>
      <c r="H297" s="40"/>
      <c r="I297" s="40">
        <f t="shared" si="144"/>
        <v>67</v>
      </c>
      <c r="J297" s="40">
        <v>67</v>
      </c>
      <c r="K297" s="40"/>
      <c r="L297" s="40">
        <f t="shared" si="145"/>
        <v>69</v>
      </c>
      <c r="M297" s="40">
        <v>69</v>
      </c>
      <c r="N297" s="40"/>
    </row>
    <row r="298" spans="1:14" ht="94.5">
      <c r="A298" s="21" t="s">
        <v>122</v>
      </c>
      <c r="B298" s="41">
        <v>10</v>
      </c>
      <c r="C298" s="46" t="s">
        <v>218</v>
      </c>
      <c r="D298" s="45" t="s">
        <v>847</v>
      </c>
      <c r="E298" s="41" t="s">
        <v>887</v>
      </c>
      <c r="F298" s="40">
        <f t="shared" si="143"/>
        <v>2121</v>
      </c>
      <c r="G298" s="47">
        <v>2121</v>
      </c>
      <c r="H298" s="47"/>
      <c r="I298" s="40">
        <f t="shared" si="144"/>
        <v>2192</v>
      </c>
      <c r="J298" s="47">
        <v>2192</v>
      </c>
      <c r="K298" s="47"/>
      <c r="L298" s="40">
        <f t="shared" si="145"/>
        <v>2280</v>
      </c>
      <c r="M298" s="47">
        <v>2280</v>
      </c>
      <c r="N298" s="47"/>
    </row>
    <row r="299" spans="1:14" ht="126">
      <c r="A299" s="21" t="s">
        <v>212</v>
      </c>
      <c r="B299" s="41">
        <v>10</v>
      </c>
      <c r="C299" s="46" t="s">
        <v>218</v>
      </c>
      <c r="D299" s="45" t="s">
        <v>295</v>
      </c>
      <c r="E299" s="41" t="s">
        <v>520</v>
      </c>
      <c r="F299" s="40">
        <f t="shared" si="143"/>
        <v>90</v>
      </c>
      <c r="G299" s="40">
        <v>90</v>
      </c>
      <c r="H299" s="40"/>
      <c r="I299" s="40">
        <f t="shared" si="144"/>
        <v>90</v>
      </c>
      <c r="J299" s="40">
        <v>90</v>
      </c>
      <c r="K299" s="40"/>
      <c r="L299" s="40">
        <f t="shared" si="145"/>
        <v>90</v>
      </c>
      <c r="M299" s="40">
        <v>90</v>
      </c>
      <c r="N299" s="40"/>
    </row>
    <row r="300" spans="1:14" ht="110.25">
      <c r="A300" s="21" t="s">
        <v>213</v>
      </c>
      <c r="B300" s="41">
        <v>10</v>
      </c>
      <c r="C300" s="46" t="s">
        <v>218</v>
      </c>
      <c r="D300" s="45" t="s">
        <v>295</v>
      </c>
      <c r="E300" s="41" t="s">
        <v>887</v>
      </c>
      <c r="F300" s="40">
        <f t="shared" si="143"/>
        <v>3466</v>
      </c>
      <c r="G300" s="47">
        <v>3466</v>
      </c>
      <c r="H300" s="47"/>
      <c r="I300" s="40">
        <f t="shared" si="144"/>
        <v>3608</v>
      </c>
      <c r="J300" s="47">
        <v>3608</v>
      </c>
      <c r="K300" s="47"/>
      <c r="L300" s="40">
        <f t="shared" si="145"/>
        <v>3756</v>
      </c>
      <c r="M300" s="47">
        <v>3756</v>
      </c>
      <c r="N300" s="47"/>
    </row>
    <row r="301" spans="1:14" ht="173.25">
      <c r="A301" s="21" t="s">
        <v>211</v>
      </c>
      <c r="B301" s="41">
        <v>10</v>
      </c>
      <c r="C301" s="46" t="s">
        <v>218</v>
      </c>
      <c r="D301" s="45" t="s">
        <v>296</v>
      </c>
      <c r="E301" s="41" t="s">
        <v>520</v>
      </c>
      <c r="F301" s="40">
        <f t="shared" si="143"/>
        <v>2</v>
      </c>
      <c r="G301" s="40">
        <v>2</v>
      </c>
      <c r="H301" s="40"/>
      <c r="I301" s="40">
        <f t="shared" si="144"/>
        <v>2</v>
      </c>
      <c r="J301" s="40">
        <v>2</v>
      </c>
      <c r="K301" s="40"/>
      <c r="L301" s="40">
        <f t="shared" si="145"/>
        <v>2</v>
      </c>
      <c r="M301" s="40">
        <v>2</v>
      </c>
      <c r="N301" s="40"/>
    </row>
    <row r="302" spans="1:14" ht="157.5">
      <c r="A302" s="21" t="s">
        <v>768</v>
      </c>
      <c r="B302" s="41">
        <v>10</v>
      </c>
      <c r="C302" s="46" t="s">
        <v>218</v>
      </c>
      <c r="D302" s="45" t="s">
        <v>296</v>
      </c>
      <c r="E302" s="41" t="s">
        <v>887</v>
      </c>
      <c r="F302" s="40">
        <f t="shared" si="143"/>
        <v>118</v>
      </c>
      <c r="G302" s="47">
        <v>118</v>
      </c>
      <c r="H302" s="47"/>
      <c r="I302" s="40">
        <f t="shared" si="144"/>
        <v>123</v>
      </c>
      <c r="J302" s="47">
        <v>123</v>
      </c>
      <c r="K302" s="47"/>
      <c r="L302" s="40">
        <f t="shared" si="145"/>
        <v>128</v>
      </c>
      <c r="M302" s="47">
        <v>128</v>
      </c>
      <c r="N302" s="47"/>
    </row>
    <row r="303" spans="1:14" ht="126">
      <c r="A303" s="21" t="s">
        <v>769</v>
      </c>
      <c r="B303" s="41">
        <v>10</v>
      </c>
      <c r="C303" s="46" t="s">
        <v>218</v>
      </c>
      <c r="D303" s="45" t="s">
        <v>297</v>
      </c>
      <c r="E303" s="41" t="s">
        <v>520</v>
      </c>
      <c r="F303" s="40">
        <f t="shared" si="143"/>
        <v>80</v>
      </c>
      <c r="G303" s="40">
        <v>80</v>
      </c>
      <c r="H303" s="40"/>
      <c r="I303" s="40">
        <f t="shared" si="144"/>
        <v>80</v>
      </c>
      <c r="J303" s="40">
        <v>80</v>
      </c>
      <c r="K303" s="40"/>
      <c r="L303" s="40">
        <f t="shared" si="145"/>
        <v>80</v>
      </c>
      <c r="M303" s="40">
        <v>80</v>
      </c>
      <c r="N303" s="40"/>
    </row>
    <row r="304" spans="1:14" ht="110.25">
      <c r="A304" s="21" t="s">
        <v>770</v>
      </c>
      <c r="B304" s="41">
        <v>10</v>
      </c>
      <c r="C304" s="46" t="s">
        <v>218</v>
      </c>
      <c r="D304" s="45" t="s">
        <v>297</v>
      </c>
      <c r="E304" s="41" t="s">
        <v>887</v>
      </c>
      <c r="F304" s="40">
        <f t="shared" si="143"/>
        <v>4005</v>
      </c>
      <c r="G304" s="47">
        <v>4005</v>
      </c>
      <c r="H304" s="47"/>
      <c r="I304" s="40">
        <f t="shared" si="144"/>
        <v>4168</v>
      </c>
      <c r="J304" s="47">
        <v>4168</v>
      </c>
      <c r="K304" s="47"/>
      <c r="L304" s="40">
        <f t="shared" si="145"/>
        <v>4338</v>
      </c>
      <c r="M304" s="47">
        <v>4338</v>
      </c>
      <c r="N304" s="47"/>
    </row>
    <row r="305" spans="1:14" ht="126">
      <c r="A305" s="21" t="s">
        <v>139</v>
      </c>
      <c r="B305" s="41">
        <v>10</v>
      </c>
      <c r="C305" s="46" t="s">
        <v>218</v>
      </c>
      <c r="D305" s="45" t="s">
        <v>298</v>
      </c>
      <c r="E305" s="41" t="s">
        <v>520</v>
      </c>
      <c r="F305" s="40">
        <f t="shared" si="143"/>
        <v>26</v>
      </c>
      <c r="G305" s="40">
        <v>26</v>
      </c>
      <c r="H305" s="40"/>
      <c r="I305" s="40">
        <f t="shared" si="144"/>
        <v>26</v>
      </c>
      <c r="J305" s="40">
        <v>26</v>
      </c>
      <c r="K305" s="40"/>
      <c r="L305" s="40">
        <f t="shared" si="145"/>
        <v>26</v>
      </c>
      <c r="M305" s="40">
        <v>26</v>
      </c>
      <c r="N305" s="40"/>
    </row>
    <row r="306" spans="1:14" ht="110.25">
      <c r="A306" s="21" t="s">
        <v>123</v>
      </c>
      <c r="B306" s="41">
        <v>10</v>
      </c>
      <c r="C306" s="46" t="s">
        <v>218</v>
      </c>
      <c r="D306" s="45" t="s">
        <v>298</v>
      </c>
      <c r="E306" s="41" t="s">
        <v>887</v>
      </c>
      <c r="F306" s="40">
        <f t="shared" si="143"/>
        <v>1022</v>
      </c>
      <c r="G306" s="47">
        <v>1022</v>
      </c>
      <c r="H306" s="47"/>
      <c r="I306" s="40">
        <f t="shared" si="144"/>
        <v>1064</v>
      </c>
      <c r="J306" s="47">
        <v>1064</v>
      </c>
      <c r="K306" s="47"/>
      <c r="L306" s="40">
        <f t="shared" si="145"/>
        <v>1108</v>
      </c>
      <c r="M306" s="47">
        <v>1108</v>
      </c>
      <c r="N306" s="47"/>
    </row>
    <row r="307" spans="1:14" ht="173.25">
      <c r="A307" s="44" t="s">
        <v>711</v>
      </c>
      <c r="B307" s="41">
        <v>10</v>
      </c>
      <c r="C307" s="46" t="s">
        <v>218</v>
      </c>
      <c r="D307" s="45" t="s">
        <v>116</v>
      </c>
      <c r="E307" s="41" t="s">
        <v>520</v>
      </c>
      <c r="F307" s="116">
        <f>SUM(G307:H307)</f>
        <v>1</v>
      </c>
      <c r="G307" s="117">
        <v>1</v>
      </c>
      <c r="H307" s="117"/>
      <c r="I307" s="116">
        <f>SUM(J307:K307)</f>
        <v>1</v>
      </c>
      <c r="J307" s="117">
        <v>1</v>
      </c>
      <c r="K307" s="117"/>
      <c r="L307" s="116">
        <f>SUM(M307:N307)</f>
        <v>1</v>
      </c>
      <c r="M307" s="117">
        <v>1</v>
      </c>
      <c r="N307" s="117"/>
    </row>
    <row r="308" spans="1:14" ht="157.5">
      <c r="A308" s="44" t="s">
        <v>754</v>
      </c>
      <c r="B308" s="41">
        <v>10</v>
      </c>
      <c r="C308" s="46" t="s">
        <v>218</v>
      </c>
      <c r="D308" s="45" t="s">
        <v>116</v>
      </c>
      <c r="E308" s="41" t="s">
        <v>887</v>
      </c>
      <c r="F308" s="116">
        <f>SUM(G308:H308)</f>
        <v>69</v>
      </c>
      <c r="G308" s="117">
        <v>69</v>
      </c>
      <c r="H308" s="117"/>
      <c r="I308" s="116">
        <f>SUM(J308:K308)</f>
        <v>72</v>
      </c>
      <c r="J308" s="117">
        <v>72</v>
      </c>
      <c r="K308" s="117"/>
      <c r="L308" s="116">
        <f>SUM(M308:N308)</f>
        <v>76</v>
      </c>
      <c r="M308" s="117">
        <v>76</v>
      </c>
      <c r="N308" s="117"/>
    </row>
    <row r="309" spans="1:14" ht="63">
      <c r="A309" s="43" t="s">
        <v>589</v>
      </c>
      <c r="B309" s="41">
        <v>10</v>
      </c>
      <c r="C309" s="46" t="s">
        <v>218</v>
      </c>
      <c r="D309" s="39" t="s">
        <v>588</v>
      </c>
      <c r="E309" s="41"/>
      <c r="F309" s="40">
        <f>SUM(F310:F334)</f>
        <v>29187.4</v>
      </c>
      <c r="G309" s="40">
        <f>SUM(G310:G334)</f>
        <v>29005.4</v>
      </c>
      <c r="H309" s="40">
        <f aca="true" t="shared" si="146" ref="H309:N309">SUM(H310:H334)</f>
        <v>182</v>
      </c>
      <c r="I309" s="40">
        <f t="shared" si="146"/>
        <v>29900.5</v>
      </c>
      <c r="J309" s="40">
        <f t="shared" si="146"/>
        <v>29900.5</v>
      </c>
      <c r="K309" s="40">
        <f t="shared" si="146"/>
        <v>0</v>
      </c>
      <c r="L309" s="40">
        <f t="shared" si="146"/>
        <v>30677.9</v>
      </c>
      <c r="M309" s="40">
        <f t="shared" si="146"/>
        <v>30677.9</v>
      </c>
      <c r="N309" s="40">
        <f t="shared" si="146"/>
        <v>0</v>
      </c>
    </row>
    <row r="310" spans="1:14" ht="47.25">
      <c r="A310" s="21" t="s">
        <v>773</v>
      </c>
      <c r="B310" s="41">
        <v>10</v>
      </c>
      <c r="C310" s="46" t="s">
        <v>218</v>
      </c>
      <c r="D310" s="45" t="s">
        <v>772</v>
      </c>
      <c r="E310" s="41" t="s">
        <v>887</v>
      </c>
      <c r="F310" s="40">
        <f>SUM(G310:H310)</f>
        <v>172</v>
      </c>
      <c r="G310" s="40"/>
      <c r="H310" s="40">
        <v>172</v>
      </c>
      <c r="I310" s="40">
        <f>SUM(J310:K310)</f>
        <v>0</v>
      </c>
      <c r="J310" s="40"/>
      <c r="K310" s="40"/>
      <c r="L310" s="40">
        <f>SUM(M310:N310)</f>
        <v>0</v>
      </c>
      <c r="M310" s="40"/>
      <c r="N310" s="40"/>
    </row>
    <row r="311" spans="1:14" ht="126">
      <c r="A311" s="43" t="s">
        <v>590</v>
      </c>
      <c r="B311" s="41">
        <v>10</v>
      </c>
      <c r="C311" s="46" t="s">
        <v>218</v>
      </c>
      <c r="D311" s="45" t="s">
        <v>315</v>
      </c>
      <c r="E311" s="41" t="s">
        <v>887</v>
      </c>
      <c r="F311" s="40">
        <f aca="true" t="shared" si="147" ref="F311:F334">SUM(G311:H311)</f>
        <v>10</v>
      </c>
      <c r="G311" s="40">
        <v>0</v>
      </c>
      <c r="H311" s="40">
        <v>10</v>
      </c>
      <c r="I311" s="40">
        <f aca="true" t="shared" si="148" ref="I311:I334">SUM(J311:K311)</f>
        <v>0</v>
      </c>
      <c r="J311" s="40">
        <v>0</v>
      </c>
      <c r="K311" s="40">
        <v>0</v>
      </c>
      <c r="L311" s="40">
        <f aca="true" t="shared" si="149" ref="L311:L334">SUM(M311:N311)</f>
        <v>0</v>
      </c>
      <c r="M311" s="40">
        <v>0</v>
      </c>
      <c r="N311" s="40">
        <v>0</v>
      </c>
    </row>
    <row r="312" spans="1:14" ht="173.25">
      <c r="A312" s="21" t="s">
        <v>741</v>
      </c>
      <c r="B312" s="41">
        <v>10</v>
      </c>
      <c r="C312" s="46" t="s">
        <v>218</v>
      </c>
      <c r="D312" s="45" t="s">
        <v>845</v>
      </c>
      <c r="E312" s="41" t="s">
        <v>520</v>
      </c>
      <c r="F312" s="40">
        <f t="shared" si="147"/>
        <v>13</v>
      </c>
      <c r="G312" s="40">
        <v>13</v>
      </c>
      <c r="H312" s="40"/>
      <c r="I312" s="40">
        <f t="shared" si="148"/>
        <v>13</v>
      </c>
      <c r="J312" s="40">
        <v>13</v>
      </c>
      <c r="K312" s="40"/>
      <c r="L312" s="40">
        <f t="shared" si="149"/>
        <v>13</v>
      </c>
      <c r="M312" s="40">
        <v>13</v>
      </c>
      <c r="N312" s="40"/>
    </row>
    <row r="313" spans="1:14" ht="31.5">
      <c r="A313" s="58" t="s">
        <v>886</v>
      </c>
      <c r="B313" s="41">
        <v>10</v>
      </c>
      <c r="C313" s="46" t="s">
        <v>218</v>
      </c>
      <c r="D313" s="45" t="s">
        <v>845</v>
      </c>
      <c r="E313" s="41" t="s">
        <v>887</v>
      </c>
      <c r="F313" s="40">
        <f t="shared" si="147"/>
        <v>1438.4</v>
      </c>
      <c r="G313" s="47">
        <v>1438.4</v>
      </c>
      <c r="H313" s="47"/>
      <c r="I313" s="40">
        <f t="shared" si="148"/>
        <v>1496.5</v>
      </c>
      <c r="J313" s="47">
        <v>1496.5</v>
      </c>
      <c r="K313" s="47"/>
      <c r="L313" s="40">
        <f t="shared" si="149"/>
        <v>1556.9</v>
      </c>
      <c r="M313" s="47">
        <v>1556.9</v>
      </c>
      <c r="N313" s="47"/>
    </row>
    <row r="314" spans="1:14" ht="157.5">
      <c r="A314" s="79" t="s">
        <v>114</v>
      </c>
      <c r="B314" s="41" t="s">
        <v>889</v>
      </c>
      <c r="C314" s="46" t="s">
        <v>218</v>
      </c>
      <c r="D314" s="78" t="s">
        <v>664</v>
      </c>
      <c r="E314" s="41" t="s">
        <v>520</v>
      </c>
      <c r="F314" s="40">
        <f>SUM(G314:H314)</f>
        <v>70.7</v>
      </c>
      <c r="G314" s="47">
        <v>70.7</v>
      </c>
      <c r="H314" s="47"/>
      <c r="I314" s="40">
        <f>SUM(J314:K314)</f>
        <v>71.5</v>
      </c>
      <c r="J314" s="47">
        <v>71.5</v>
      </c>
      <c r="K314" s="47"/>
      <c r="L314" s="40">
        <f>SUM(M314:N314)</f>
        <v>71</v>
      </c>
      <c r="M314" s="47">
        <v>71</v>
      </c>
      <c r="N314" s="47"/>
    </row>
    <row r="315" spans="1:14" ht="141.75">
      <c r="A315" s="79" t="s">
        <v>115</v>
      </c>
      <c r="B315" s="41" t="s">
        <v>889</v>
      </c>
      <c r="C315" s="46" t="s">
        <v>218</v>
      </c>
      <c r="D315" s="78" t="s">
        <v>664</v>
      </c>
      <c r="E315" s="41" t="s">
        <v>887</v>
      </c>
      <c r="F315" s="40">
        <f>SUM(G315:H315)</f>
        <v>8768.3</v>
      </c>
      <c r="G315" s="47">
        <v>8768.3</v>
      </c>
      <c r="H315" s="47"/>
      <c r="I315" s="40">
        <f>SUM(J315:K315)</f>
        <v>8861.5</v>
      </c>
      <c r="J315" s="47">
        <v>8861.5</v>
      </c>
      <c r="K315" s="47"/>
      <c r="L315" s="40">
        <f>SUM(M315:N315)</f>
        <v>8801</v>
      </c>
      <c r="M315" s="47">
        <v>8801</v>
      </c>
      <c r="N315" s="47"/>
    </row>
    <row r="316" spans="1:14" ht="110.25">
      <c r="A316" s="21" t="s">
        <v>839</v>
      </c>
      <c r="B316" s="41" t="s">
        <v>889</v>
      </c>
      <c r="C316" s="46" t="s">
        <v>218</v>
      </c>
      <c r="D316" s="45" t="s">
        <v>848</v>
      </c>
      <c r="E316" s="41" t="s">
        <v>520</v>
      </c>
      <c r="F316" s="40">
        <f t="shared" si="147"/>
        <v>2</v>
      </c>
      <c r="G316" s="47">
        <v>2</v>
      </c>
      <c r="H316" s="47"/>
      <c r="I316" s="40">
        <f t="shared" si="148"/>
        <v>2</v>
      </c>
      <c r="J316" s="47">
        <v>2</v>
      </c>
      <c r="K316" s="47"/>
      <c r="L316" s="40">
        <f t="shared" si="149"/>
        <v>2</v>
      </c>
      <c r="M316" s="47">
        <v>2</v>
      </c>
      <c r="N316" s="47"/>
    </row>
    <row r="317" spans="1:14" ht="94.5">
      <c r="A317" s="21" t="s">
        <v>473</v>
      </c>
      <c r="B317" s="41" t="s">
        <v>889</v>
      </c>
      <c r="C317" s="46" t="s">
        <v>218</v>
      </c>
      <c r="D317" s="45" t="s">
        <v>848</v>
      </c>
      <c r="E317" s="41" t="s">
        <v>887</v>
      </c>
      <c r="F317" s="40">
        <f t="shared" si="147"/>
        <v>186</v>
      </c>
      <c r="G317" s="47">
        <v>186</v>
      </c>
      <c r="H317" s="47"/>
      <c r="I317" s="40">
        <f t="shared" si="148"/>
        <v>193</v>
      </c>
      <c r="J317" s="47">
        <v>193</v>
      </c>
      <c r="K317" s="47"/>
      <c r="L317" s="40">
        <f t="shared" si="149"/>
        <v>201</v>
      </c>
      <c r="M317" s="47">
        <v>201</v>
      </c>
      <c r="N317" s="47"/>
    </row>
    <row r="318" spans="1:14" ht="94.5">
      <c r="A318" s="21" t="s">
        <v>796</v>
      </c>
      <c r="B318" s="41">
        <v>10</v>
      </c>
      <c r="C318" s="46" t="s">
        <v>218</v>
      </c>
      <c r="D318" s="45" t="s">
        <v>849</v>
      </c>
      <c r="E318" s="41" t="s">
        <v>520</v>
      </c>
      <c r="F318" s="40">
        <f t="shared" si="147"/>
        <v>1</v>
      </c>
      <c r="G318" s="40">
        <v>1</v>
      </c>
      <c r="H318" s="40"/>
      <c r="I318" s="40">
        <f t="shared" si="148"/>
        <v>1</v>
      </c>
      <c r="J318" s="40">
        <v>1</v>
      </c>
      <c r="K318" s="40"/>
      <c r="L318" s="40">
        <f t="shared" si="149"/>
        <v>1</v>
      </c>
      <c r="M318" s="40">
        <v>1</v>
      </c>
      <c r="N318" s="40"/>
    </row>
    <row r="319" spans="1:14" ht="78.75">
      <c r="A319" s="21" t="s">
        <v>132</v>
      </c>
      <c r="B319" s="41" t="s">
        <v>889</v>
      </c>
      <c r="C319" s="46" t="s">
        <v>218</v>
      </c>
      <c r="D319" s="45" t="s">
        <v>849</v>
      </c>
      <c r="E319" s="41" t="s">
        <v>887</v>
      </c>
      <c r="F319" s="40">
        <f t="shared" si="147"/>
        <v>123</v>
      </c>
      <c r="G319" s="47">
        <v>123</v>
      </c>
      <c r="H319" s="47"/>
      <c r="I319" s="40">
        <f t="shared" si="148"/>
        <v>128</v>
      </c>
      <c r="J319" s="47">
        <v>128</v>
      </c>
      <c r="K319" s="47"/>
      <c r="L319" s="40">
        <f t="shared" si="149"/>
        <v>133</v>
      </c>
      <c r="M319" s="47">
        <v>133</v>
      </c>
      <c r="N319" s="47"/>
    </row>
    <row r="320" spans="1:14" ht="267.75">
      <c r="A320" s="44" t="s">
        <v>133</v>
      </c>
      <c r="B320" s="41">
        <v>10</v>
      </c>
      <c r="C320" s="46" t="s">
        <v>218</v>
      </c>
      <c r="D320" s="45" t="s">
        <v>850</v>
      </c>
      <c r="E320" s="41" t="s">
        <v>520</v>
      </c>
      <c r="F320" s="40">
        <f t="shared" si="147"/>
        <v>1</v>
      </c>
      <c r="G320" s="40">
        <v>1</v>
      </c>
      <c r="H320" s="40"/>
      <c r="I320" s="40">
        <f t="shared" si="148"/>
        <v>1</v>
      </c>
      <c r="J320" s="40">
        <v>1</v>
      </c>
      <c r="K320" s="40"/>
      <c r="L320" s="40">
        <f t="shared" si="149"/>
        <v>1</v>
      </c>
      <c r="M320" s="40">
        <v>1</v>
      </c>
      <c r="N320" s="40"/>
    </row>
    <row r="321" spans="1:14" ht="252">
      <c r="A321" s="44" t="s">
        <v>134</v>
      </c>
      <c r="B321" s="41">
        <v>10</v>
      </c>
      <c r="C321" s="46" t="s">
        <v>218</v>
      </c>
      <c r="D321" s="45" t="s">
        <v>850</v>
      </c>
      <c r="E321" s="41" t="s">
        <v>887</v>
      </c>
      <c r="F321" s="40">
        <f t="shared" si="147"/>
        <v>77</v>
      </c>
      <c r="G321" s="47">
        <v>77</v>
      </c>
      <c r="H321" s="47"/>
      <c r="I321" s="40">
        <f t="shared" si="148"/>
        <v>79</v>
      </c>
      <c r="J321" s="47">
        <v>79</v>
      </c>
      <c r="K321" s="47"/>
      <c r="L321" s="40">
        <f t="shared" si="149"/>
        <v>83</v>
      </c>
      <c r="M321" s="47">
        <v>83</v>
      </c>
      <c r="N321" s="47"/>
    </row>
    <row r="322" spans="1:14" ht="110.25">
      <c r="A322" s="21" t="s">
        <v>332</v>
      </c>
      <c r="B322" s="41" t="s">
        <v>889</v>
      </c>
      <c r="C322" s="46" t="s">
        <v>218</v>
      </c>
      <c r="D322" s="45" t="s">
        <v>851</v>
      </c>
      <c r="E322" s="41" t="s">
        <v>520</v>
      </c>
      <c r="F322" s="40">
        <f t="shared" si="147"/>
        <v>58.5</v>
      </c>
      <c r="G322" s="40">
        <v>58.5</v>
      </c>
      <c r="H322" s="40"/>
      <c r="I322" s="40">
        <f t="shared" si="148"/>
        <v>89.6</v>
      </c>
      <c r="J322" s="40">
        <v>89.6</v>
      </c>
      <c r="K322" s="40"/>
      <c r="L322" s="40">
        <f t="shared" si="149"/>
        <v>126.6</v>
      </c>
      <c r="M322" s="40">
        <v>126.6</v>
      </c>
      <c r="N322" s="40"/>
    </row>
    <row r="323" spans="1:14" ht="94.5">
      <c r="A323" s="21" t="s">
        <v>840</v>
      </c>
      <c r="B323" s="41" t="s">
        <v>889</v>
      </c>
      <c r="C323" s="46" t="s">
        <v>218</v>
      </c>
      <c r="D323" s="45" t="s">
        <v>851</v>
      </c>
      <c r="E323" s="41" t="s">
        <v>887</v>
      </c>
      <c r="F323" s="40">
        <f t="shared" si="147"/>
        <v>5960.5</v>
      </c>
      <c r="G323" s="47">
        <v>5960.5</v>
      </c>
      <c r="H323" s="47"/>
      <c r="I323" s="40">
        <f t="shared" si="148"/>
        <v>6169.4</v>
      </c>
      <c r="J323" s="47">
        <v>6169.4</v>
      </c>
      <c r="K323" s="47"/>
      <c r="L323" s="40">
        <f t="shared" si="149"/>
        <v>6382.4</v>
      </c>
      <c r="M323" s="47">
        <v>6382.4</v>
      </c>
      <c r="N323" s="47"/>
    </row>
    <row r="324" spans="1:14" ht="94.5">
      <c r="A324" s="21" t="s">
        <v>841</v>
      </c>
      <c r="B324" s="41">
        <v>10</v>
      </c>
      <c r="C324" s="46" t="s">
        <v>218</v>
      </c>
      <c r="D324" s="45" t="s">
        <v>293</v>
      </c>
      <c r="E324" s="41" t="s">
        <v>520</v>
      </c>
      <c r="F324" s="40">
        <f t="shared" si="147"/>
        <v>1</v>
      </c>
      <c r="G324" s="40">
        <v>1</v>
      </c>
      <c r="H324" s="40"/>
      <c r="I324" s="40">
        <f t="shared" si="148"/>
        <v>1</v>
      </c>
      <c r="J324" s="40">
        <v>1</v>
      </c>
      <c r="K324" s="40"/>
      <c r="L324" s="40">
        <f t="shared" si="149"/>
        <v>1</v>
      </c>
      <c r="M324" s="40">
        <v>1</v>
      </c>
      <c r="N324" s="40"/>
    </row>
    <row r="325" spans="1:14" ht="78.75">
      <c r="A325" s="21" t="s">
        <v>842</v>
      </c>
      <c r="B325" s="41">
        <v>10</v>
      </c>
      <c r="C325" s="46" t="s">
        <v>218</v>
      </c>
      <c r="D325" s="45" t="s">
        <v>293</v>
      </c>
      <c r="E325" s="41" t="s">
        <v>887</v>
      </c>
      <c r="F325" s="40">
        <f t="shared" si="147"/>
        <v>29</v>
      </c>
      <c r="G325" s="47">
        <v>29</v>
      </c>
      <c r="H325" s="47"/>
      <c r="I325" s="40">
        <f t="shared" si="148"/>
        <v>31</v>
      </c>
      <c r="J325" s="47">
        <v>31</v>
      </c>
      <c r="K325" s="47"/>
      <c r="L325" s="40">
        <f t="shared" si="149"/>
        <v>32</v>
      </c>
      <c r="M325" s="47">
        <v>32</v>
      </c>
      <c r="N325" s="47"/>
    </row>
    <row r="326" spans="1:14" ht="94.5">
      <c r="A326" s="21" t="s">
        <v>676</v>
      </c>
      <c r="B326" s="41">
        <v>10</v>
      </c>
      <c r="C326" s="46" t="s">
        <v>218</v>
      </c>
      <c r="D326" s="45" t="s">
        <v>675</v>
      </c>
      <c r="E326" s="41" t="s">
        <v>520</v>
      </c>
      <c r="F326" s="40">
        <f>SUM(G326:H326)</f>
        <v>0.5</v>
      </c>
      <c r="G326" s="47">
        <v>0.5</v>
      </c>
      <c r="H326" s="47"/>
      <c r="I326" s="40">
        <f>SUM(J326:K326)</f>
        <v>0.5</v>
      </c>
      <c r="J326" s="47">
        <v>0.5</v>
      </c>
      <c r="K326" s="47"/>
      <c r="L326" s="40">
        <f>SUM(M326:N326)</f>
        <v>0.5</v>
      </c>
      <c r="M326" s="47">
        <v>0.5</v>
      </c>
      <c r="N326" s="47"/>
    </row>
    <row r="327" spans="1:14" ht="78.75">
      <c r="A327" s="21" t="s">
        <v>677</v>
      </c>
      <c r="B327" s="41">
        <v>10</v>
      </c>
      <c r="C327" s="46" t="s">
        <v>218</v>
      </c>
      <c r="D327" s="45" t="s">
        <v>675</v>
      </c>
      <c r="E327" s="41" t="s">
        <v>887</v>
      </c>
      <c r="F327" s="40">
        <f>SUM(G327:H327)</f>
        <v>14</v>
      </c>
      <c r="G327" s="47">
        <v>14</v>
      </c>
      <c r="H327" s="47"/>
      <c r="I327" s="40">
        <f>SUM(J327:K327)</f>
        <v>14</v>
      </c>
      <c r="J327" s="47">
        <v>14</v>
      </c>
      <c r="K327" s="47"/>
      <c r="L327" s="40">
        <f>SUM(M327:N327)</f>
        <v>15</v>
      </c>
      <c r="M327" s="47">
        <v>15</v>
      </c>
      <c r="N327" s="47"/>
    </row>
    <row r="328" spans="1:14" ht="126">
      <c r="A328" s="21" t="s">
        <v>670</v>
      </c>
      <c r="B328" s="41">
        <v>10</v>
      </c>
      <c r="C328" s="46" t="s">
        <v>218</v>
      </c>
      <c r="D328" s="45" t="s">
        <v>666</v>
      </c>
      <c r="E328" s="41" t="s">
        <v>887</v>
      </c>
      <c r="F328" s="40">
        <f>SUM(G328:H328)</f>
        <v>0.5</v>
      </c>
      <c r="G328" s="47">
        <v>0.5</v>
      </c>
      <c r="H328" s="47"/>
      <c r="I328" s="40">
        <f>SUM(J328:K328)</f>
        <v>0.5</v>
      </c>
      <c r="J328" s="47">
        <v>0.5</v>
      </c>
      <c r="K328" s="47"/>
      <c r="L328" s="40">
        <f>SUM(M328:N328)</f>
        <v>0.5</v>
      </c>
      <c r="M328" s="47">
        <v>0.5</v>
      </c>
      <c r="N328" s="47"/>
    </row>
    <row r="329" spans="1:14" ht="94.5">
      <c r="A329" s="21" t="s">
        <v>665</v>
      </c>
      <c r="B329" s="41">
        <v>10</v>
      </c>
      <c r="C329" s="46" t="s">
        <v>218</v>
      </c>
      <c r="D329" s="45" t="s">
        <v>666</v>
      </c>
      <c r="E329" s="41" t="s">
        <v>887</v>
      </c>
      <c r="F329" s="40">
        <f>SUM(G329:H329)</f>
        <v>13</v>
      </c>
      <c r="G329" s="47">
        <v>13</v>
      </c>
      <c r="H329" s="47"/>
      <c r="I329" s="40">
        <f>SUM(J329:K329)</f>
        <v>14</v>
      </c>
      <c r="J329" s="47">
        <v>14</v>
      </c>
      <c r="K329" s="47"/>
      <c r="L329" s="40">
        <f>SUM(M329:N329)</f>
        <v>14</v>
      </c>
      <c r="M329" s="47">
        <v>14</v>
      </c>
      <c r="N329" s="47"/>
    </row>
    <row r="330" spans="1:14" ht="126">
      <c r="A330" s="21" t="s">
        <v>843</v>
      </c>
      <c r="B330" s="41">
        <v>10</v>
      </c>
      <c r="C330" s="46" t="s">
        <v>218</v>
      </c>
      <c r="D330" s="45" t="s">
        <v>294</v>
      </c>
      <c r="E330" s="41" t="s">
        <v>520</v>
      </c>
      <c r="F330" s="40">
        <f t="shared" si="147"/>
        <v>183.8</v>
      </c>
      <c r="G330" s="40">
        <v>183.8</v>
      </c>
      <c r="H330" s="40"/>
      <c r="I330" s="40">
        <f t="shared" si="148"/>
        <v>206.6</v>
      </c>
      <c r="J330" s="40">
        <v>206.6</v>
      </c>
      <c r="K330" s="40"/>
      <c r="L330" s="40">
        <f t="shared" si="149"/>
        <v>237.8</v>
      </c>
      <c r="M330" s="40">
        <v>237.8</v>
      </c>
      <c r="N330" s="40"/>
    </row>
    <row r="331" spans="1:14" ht="31.5">
      <c r="A331" s="21" t="s">
        <v>886</v>
      </c>
      <c r="B331" s="41">
        <v>10</v>
      </c>
      <c r="C331" s="46" t="s">
        <v>218</v>
      </c>
      <c r="D331" s="45" t="s">
        <v>294</v>
      </c>
      <c r="E331" s="41" t="s">
        <v>887</v>
      </c>
      <c r="F331" s="40">
        <f t="shared" si="147"/>
        <v>11901.2</v>
      </c>
      <c r="G331" s="40">
        <v>11901.2</v>
      </c>
      <c r="H331" s="47"/>
      <c r="I331" s="40">
        <f t="shared" si="148"/>
        <v>12358.4</v>
      </c>
      <c r="J331" s="40">
        <v>12358.4</v>
      </c>
      <c r="K331" s="47"/>
      <c r="L331" s="40">
        <f t="shared" si="149"/>
        <v>12830.2</v>
      </c>
      <c r="M331" s="40">
        <v>12830.2</v>
      </c>
      <c r="N331" s="47"/>
    </row>
    <row r="332" spans="1:14" ht="94.5">
      <c r="A332" s="21" t="s">
        <v>226</v>
      </c>
      <c r="B332" s="41">
        <v>10</v>
      </c>
      <c r="C332" s="46" t="s">
        <v>218</v>
      </c>
      <c r="D332" s="45" t="s">
        <v>299</v>
      </c>
      <c r="E332" s="41" t="s">
        <v>520</v>
      </c>
      <c r="F332" s="40">
        <f t="shared" si="147"/>
        <v>2</v>
      </c>
      <c r="G332" s="40">
        <v>2</v>
      </c>
      <c r="H332" s="40"/>
      <c r="I332" s="40">
        <f t="shared" si="148"/>
        <v>2</v>
      </c>
      <c r="J332" s="40">
        <v>2</v>
      </c>
      <c r="K332" s="40"/>
      <c r="L332" s="40">
        <f t="shared" si="149"/>
        <v>2</v>
      </c>
      <c r="M332" s="40">
        <v>2</v>
      </c>
      <c r="N332" s="40"/>
    </row>
    <row r="333" spans="1:14" ht="78.75">
      <c r="A333" s="21" t="s">
        <v>767</v>
      </c>
      <c r="B333" s="41" t="s">
        <v>889</v>
      </c>
      <c r="C333" s="46" t="s">
        <v>218</v>
      </c>
      <c r="D333" s="45" t="s">
        <v>299</v>
      </c>
      <c r="E333" s="41" t="s">
        <v>887</v>
      </c>
      <c r="F333" s="40">
        <f t="shared" si="147"/>
        <v>153</v>
      </c>
      <c r="G333" s="47">
        <v>153</v>
      </c>
      <c r="H333" s="47"/>
      <c r="I333" s="40">
        <f t="shared" si="148"/>
        <v>159</v>
      </c>
      <c r="J333" s="47">
        <v>159</v>
      </c>
      <c r="K333" s="47"/>
      <c r="L333" s="40">
        <f t="shared" si="149"/>
        <v>165</v>
      </c>
      <c r="M333" s="47">
        <v>165</v>
      </c>
      <c r="N333" s="47"/>
    </row>
    <row r="334" spans="1:14" ht="204.75">
      <c r="A334" s="43" t="s">
        <v>577</v>
      </c>
      <c r="B334" s="41">
        <v>10</v>
      </c>
      <c r="C334" s="46" t="s">
        <v>218</v>
      </c>
      <c r="D334" s="45" t="s">
        <v>316</v>
      </c>
      <c r="E334" s="41" t="s">
        <v>887</v>
      </c>
      <c r="F334" s="40">
        <f t="shared" si="147"/>
        <v>8</v>
      </c>
      <c r="G334" s="40">
        <v>8</v>
      </c>
      <c r="H334" s="40">
        <v>0</v>
      </c>
      <c r="I334" s="40">
        <f t="shared" si="148"/>
        <v>8</v>
      </c>
      <c r="J334" s="40">
        <v>8</v>
      </c>
      <c r="K334" s="40">
        <v>0</v>
      </c>
      <c r="L334" s="40">
        <f t="shared" si="149"/>
        <v>8</v>
      </c>
      <c r="M334" s="40">
        <v>8</v>
      </c>
      <c r="N334" s="40">
        <v>0</v>
      </c>
    </row>
    <row r="335" spans="1:14" ht="126">
      <c r="A335" s="58" t="s">
        <v>929</v>
      </c>
      <c r="B335" s="41">
        <v>10</v>
      </c>
      <c r="C335" s="46" t="s">
        <v>218</v>
      </c>
      <c r="D335" s="59" t="s">
        <v>224</v>
      </c>
      <c r="E335" s="41"/>
      <c r="F335" s="40">
        <f>F336</f>
        <v>338</v>
      </c>
      <c r="G335" s="40">
        <f aca="true" t="shared" si="150" ref="G335:M336">G336</f>
        <v>338</v>
      </c>
      <c r="H335" s="40">
        <f t="shared" si="150"/>
        <v>0</v>
      </c>
      <c r="I335" s="40">
        <f t="shared" si="150"/>
        <v>338</v>
      </c>
      <c r="J335" s="40">
        <f t="shared" si="150"/>
        <v>338</v>
      </c>
      <c r="K335" s="40">
        <f t="shared" si="150"/>
        <v>0</v>
      </c>
      <c r="L335" s="40">
        <f t="shared" si="150"/>
        <v>338</v>
      </c>
      <c r="M335" s="40">
        <f t="shared" si="150"/>
        <v>338</v>
      </c>
      <c r="N335" s="40"/>
    </row>
    <row r="336" spans="1:14" ht="63">
      <c r="A336" s="58" t="s">
        <v>138</v>
      </c>
      <c r="B336" s="41">
        <v>10</v>
      </c>
      <c r="C336" s="46" t="s">
        <v>218</v>
      </c>
      <c r="D336" s="59" t="s">
        <v>225</v>
      </c>
      <c r="E336" s="41"/>
      <c r="F336" s="40">
        <f>F337</f>
        <v>338</v>
      </c>
      <c r="G336" s="40">
        <f t="shared" si="150"/>
        <v>338</v>
      </c>
      <c r="H336" s="40">
        <f t="shared" si="150"/>
        <v>0</v>
      </c>
      <c r="I336" s="40">
        <f t="shared" si="150"/>
        <v>338</v>
      </c>
      <c r="J336" s="40">
        <f t="shared" si="150"/>
        <v>338</v>
      </c>
      <c r="K336" s="40">
        <f t="shared" si="150"/>
        <v>0</v>
      </c>
      <c r="L336" s="40">
        <f t="shared" si="150"/>
        <v>338</v>
      </c>
      <c r="M336" s="40">
        <f t="shared" si="150"/>
        <v>338</v>
      </c>
      <c r="N336" s="40"/>
    </row>
    <row r="337" spans="1:14" ht="204.75">
      <c r="A337" s="43" t="s">
        <v>16</v>
      </c>
      <c r="B337" s="41">
        <v>10</v>
      </c>
      <c r="C337" s="46" t="s">
        <v>218</v>
      </c>
      <c r="D337" s="45" t="s">
        <v>726</v>
      </c>
      <c r="E337" s="41" t="s">
        <v>883</v>
      </c>
      <c r="F337" s="40">
        <f>SUM(G337:H337)</f>
        <v>338</v>
      </c>
      <c r="G337" s="47">
        <v>338</v>
      </c>
      <c r="H337" s="47"/>
      <c r="I337" s="40">
        <f>SUM(J337:K337)</f>
        <v>338</v>
      </c>
      <c r="J337" s="47">
        <v>338</v>
      </c>
      <c r="K337" s="47"/>
      <c r="L337" s="40">
        <f>SUM(M337:N337)</f>
        <v>338</v>
      </c>
      <c r="M337" s="47">
        <v>338</v>
      </c>
      <c r="N337" s="47"/>
    </row>
    <row r="338" spans="1:14" ht="110.25">
      <c r="A338" s="58" t="s">
        <v>925</v>
      </c>
      <c r="B338" s="41">
        <v>10</v>
      </c>
      <c r="C338" s="46" t="s">
        <v>218</v>
      </c>
      <c r="D338" s="59" t="s">
        <v>868</v>
      </c>
      <c r="E338" s="41"/>
      <c r="F338" s="40">
        <f aca="true" t="shared" si="151" ref="F338:N338">F339</f>
        <v>15818</v>
      </c>
      <c r="G338" s="40">
        <f t="shared" si="151"/>
        <v>15740</v>
      </c>
      <c r="H338" s="40">
        <f t="shared" si="151"/>
        <v>78</v>
      </c>
      <c r="I338" s="40">
        <f t="shared" si="151"/>
        <v>16465</v>
      </c>
      <c r="J338" s="40">
        <f t="shared" si="151"/>
        <v>16465</v>
      </c>
      <c r="K338" s="40">
        <f t="shared" si="151"/>
        <v>0</v>
      </c>
      <c r="L338" s="40">
        <f t="shared" si="151"/>
        <v>17305</v>
      </c>
      <c r="M338" s="40">
        <f t="shared" si="151"/>
        <v>17305</v>
      </c>
      <c r="N338" s="40">
        <f t="shared" si="151"/>
        <v>0</v>
      </c>
    </row>
    <row r="339" spans="1:14" ht="63">
      <c r="A339" s="58" t="s">
        <v>512</v>
      </c>
      <c r="B339" s="41">
        <v>10</v>
      </c>
      <c r="C339" s="46" t="s">
        <v>218</v>
      </c>
      <c r="D339" s="59" t="s">
        <v>869</v>
      </c>
      <c r="E339" s="41"/>
      <c r="F339" s="40">
        <f>SUM(F340:F345)</f>
        <v>15818</v>
      </c>
      <c r="G339" s="40">
        <f aca="true" t="shared" si="152" ref="G339:N339">SUM(G340:G345)</f>
        <v>15740</v>
      </c>
      <c r="H339" s="40">
        <f t="shared" si="152"/>
        <v>78</v>
      </c>
      <c r="I339" s="40">
        <f t="shared" si="152"/>
        <v>16465</v>
      </c>
      <c r="J339" s="40">
        <f t="shared" si="152"/>
        <v>16465</v>
      </c>
      <c r="K339" s="40">
        <f t="shared" si="152"/>
        <v>0</v>
      </c>
      <c r="L339" s="40">
        <f t="shared" si="152"/>
        <v>17305</v>
      </c>
      <c r="M339" s="40">
        <f t="shared" si="152"/>
        <v>17305</v>
      </c>
      <c r="N339" s="40">
        <f t="shared" si="152"/>
        <v>0</v>
      </c>
    </row>
    <row r="340" spans="1:14" ht="47.25">
      <c r="A340" s="21" t="s">
        <v>773</v>
      </c>
      <c r="B340" s="41">
        <v>10</v>
      </c>
      <c r="C340" s="46" t="s">
        <v>218</v>
      </c>
      <c r="D340" s="45" t="s">
        <v>774</v>
      </c>
      <c r="E340" s="41" t="s">
        <v>887</v>
      </c>
      <c r="F340" s="40">
        <f aca="true" t="shared" si="153" ref="F340:F345">SUM(G340:H340)</f>
        <v>78</v>
      </c>
      <c r="G340" s="40"/>
      <c r="H340" s="40">
        <v>78</v>
      </c>
      <c r="I340" s="40">
        <f aca="true" t="shared" si="154" ref="I340:I345">SUM(J340:K340)</f>
        <v>0</v>
      </c>
      <c r="J340" s="40"/>
      <c r="K340" s="40"/>
      <c r="L340" s="40">
        <f aca="true" t="shared" si="155" ref="L340:L345">SUM(M340:N340)</f>
        <v>0</v>
      </c>
      <c r="M340" s="40"/>
      <c r="N340" s="40"/>
    </row>
    <row r="341" spans="1:14" ht="94.5">
      <c r="A341" s="21" t="s">
        <v>771</v>
      </c>
      <c r="B341" s="41" t="s">
        <v>889</v>
      </c>
      <c r="C341" s="46" t="s">
        <v>218</v>
      </c>
      <c r="D341" s="45" t="s">
        <v>825</v>
      </c>
      <c r="E341" s="41" t="s">
        <v>520</v>
      </c>
      <c r="F341" s="40">
        <f t="shared" si="153"/>
        <v>73.5</v>
      </c>
      <c r="G341" s="40">
        <v>73.5</v>
      </c>
      <c r="H341" s="40"/>
      <c r="I341" s="40">
        <f t="shared" si="154"/>
        <v>69</v>
      </c>
      <c r="J341" s="40">
        <v>69</v>
      </c>
      <c r="K341" s="40"/>
      <c r="L341" s="40">
        <f t="shared" si="155"/>
        <v>72</v>
      </c>
      <c r="M341" s="40">
        <v>72</v>
      </c>
      <c r="N341" s="40"/>
    </row>
    <row r="342" spans="1:14" ht="78.75">
      <c r="A342" s="21" t="s">
        <v>748</v>
      </c>
      <c r="B342" s="41" t="s">
        <v>889</v>
      </c>
      <c r="C342" s="46" t="s">
        <v>218</v>
      </c>
      <c r="D342" s="45" t="s">
        <v>825</v>
      </c>
      <c r="E342" s="41" t="s">
        <v>887</v>
      </c>
      <c r="F342" s="40">
        <f t="shared" si="153"/>
        <v>8334.5</v>
      </c>
      <c r="G342" s="47">
        <v>8334.5</v>
      </c>
      <c r="H342" s="47"/>
      <c r="I342" s="40">
        <f t="shared" si="154"/>
        <v>8681</v>
      </c>
      <c r="J342" s="47">
        <v>8681</v>
      </c>
      <c r="K342" s="47"/>
      <c r="L342" s="40">
        <f t="shared" si="155"/>
        <v>9029</v>
      </c>
      <c r="M342" s="47">
        <v>9029</v>
      </c>
      <c r="N342" s="47"/>
    </row>
    <row r="343" spans="1:14" ht="94.5">
      <c r="A343" s="21" t="s">
        <v>749</v>
      </c>
      <c r="B343" s="41">
        <v>10</v>
      </c>
      <c r="C343" s="46" t="s">
        <v>218</v>
      </c>
      <c r="D343" s="45" t="s">
        <v>814</v>
      </c>
      <c r="E343" s="41" t="s">
        <v>520</v>
      </c>
      <c r="F343" s="40">
        <f t="shared" si="153"/>
        <v>1</v>
      </c>
      <c r="G343" s="40">
        <v>1</v>
      </c>
      <c r="H343" s="40"/>
      <c r="I343" s="40">
        <f t="shared" si="154"/>
        <v>1</v>
      </c>
      <c r="J343" s="40">
        <v>1</v>
      </c>
      <c r="K343" s="40"/>
      <c r="L343" s="40">
        <f t="shared" si="155"/>
        <v>1</v>
      </c>
      <c r="M343" s="40">
        <v>1</v>
      </c>
      <c r="N343" s="40"/>
    </row>
    <row r="344" spans="1:14" ht="78.75">
      <c r="A344" s="21" t="s">
        <v>750</v>
      </c>
      <c r="B344" s="41">
        <v>10</v>
      </c>
      <c r="C344" s="46" t="s">
        <v>218</v>
      </c>
      <c r="D344" s="45" t="s">
        <v>814</v>
      </c>
      <c r="E344" s="41">
        <v>300</v>
      </c>
      <c r="F344" s="40">
        <f t="shared" si="153"/>
        <v>179</v>
      </c>
      <c r="G344" s="40">
        <v>179</v>
      </c>
      <c r="H344" s="47"/>
      <c r="I344" s="40">
        <f t="shared" si="154"/>
        <v>201</v>
      </c>
      <c r="J344" s="40">
        <v>201</v>
      </c>
      <c r="K344" s="47"/>
      <c r="L344" s="40">
        <f t="shared" si="155"/>
        <v>222</v>
      </c>
      <c r="M344" s="40">
        <v>222</v>
      </c>
      <c r="N344" s="47"/>
    </row>
    <row r="345" spans="1:14" ht="126">
      <c r="A345" s="21" t="s">
        <v>785</v>
      </c>
      <c r="B345" s="41">
        <v>10</v>
      </c>
      <c r="C345" s="46" t="s">
        <v>218</v>
      </c>
      <c r="D345" s="45" t="s">
        <v>814</v>
      </c>
      <c r="E345" s="41" t="s">
        <v>883</v>
      </c>
      <c r="F345" s="40">
        <f t="shared" si="153"/>
        <v>7152</v>
      </c>
      <c r="G345" s="40">
        <v>7152</v>
      </c>
      <c r="H345" s="47"/>
      <c r="I345" s="40">
        <f t="shared" si="154"/>
        <v>7513</v>
      </c>
      <c r="J345" s="40">
        <v>7513</v>
      </c>
      <c r="K345" s="47"/>
      <c r="L345" s="40">
        <f t="shared" si="155"/>
        <v>7981</v>
      </c>
      <c r="M345" s="40">
        <v>7981</v>
      </c>
      <c r="N345" s="47"/>
    </row>
    <row r="346" spans="1:14" ht="78.75">
      <c r="A346" s="44" t="s">
        <v>917</v>
      </c>
      <c r="B346" s="41">
        <v>10</v>
      </c>
      <c r="C346" s="46" t="s">
        <v>218</v>
      </c>
      <c r="D346" s="39" t="s">
        <v>722</v>
      </c>
      <c r="E346" s="41"/>
      <c r="F346" s="40">
        <f>F347</f>
        <v>350</v>
      </c>
      <c r="G346" s="40">
        <f aca="true" t="shared" si="156" ref="G346:N347">G347</f>
        <v>0</v>
      </c>
      <c r="H346" s="40">
        <f t="shared" si="156"/>
        <v>350</v>
      </c>
      <c r="I346" s="40">
        <f t="shared" si="156"/>
        <v>0</v>
      </c>
      <c r="J346" s="40">
        <f t="shared" si="156"/>
        <v>0</v>
      </c>
      <c r="K346" s="40">
        <f t="shared" si="156"/>
        <v>0</v>
      </c>
      <c r="L346" s="40">
        <f t="shared" si="156"/>
        <v>0</v>
      </c>
      <c r="M346" s="40">
        <f t="shared" si="156"/>
        <v>0</v>
      </c>
      <c r="N346" s="40">
        <f t="shared" si="156"/>
        <v>0</v>
      </c>
    </row>
    <row r="347" spans="1:14" ht="110.25">
      <c r="A347" s="44" t="s">
        <v>245</v>
      </c>
      <c r="B347" s="41">
        <v>10</v>
      </c>
      <c r="C347" s="46" t="s">
        <v>218</v>
      </c>
      <c r="D347" s="39" t="s">
        <v>723</v>
      </c>
      <c r="E347" s="41"/>
      <c r="F347" s="40">
        <f>F348</f>
        <v>350</v>
      </c>
      <c r="G347" s="40">
        <f t="shared" si="156"/>
        <v>0</v>
      </c>
      <c r="H347" s="40">
        <f t="shared" si="156"/>
        <v>350</v>
      </c>
      <c r="I347" s="40">
        <f t="shared" si="156"/>
        <v>0</v>
      </c>
      <c r="J347" s="40">
        <f t="shared" si="156"/>
        <v>0</v>
      </c>
      <c r="K347" s="40">
        <f t="shared" si="156"/>
        <v>0</v>
      </c>
      <c r="L347" s="40">
        <f t="shared" si="156"/>
        <v>0</v>
      </c>
      <c r="M347" s="40">
        <f t="shared" si="156"/>
        <v>0</v>
      </c>
      <c r="N347" s="40">
        <f t="shared" si="156"/>
        <v>0</v>
      </c>
    </row>
    <row r="348" spans="1:14" ht="94.5">
      <c r="A348" s="44" t="s">
        <v>529</v>
      </c>
      <c r="B348" s="41">
        <v>10</v>
      </c>
      <c r="C348" s="46" t="s">
        <v>218</v>
      </c>
      <c r="D348" s="39" t="s">
        <v>724</v>
      </c>
      <c r="E348" s="41"/>
      <c r="F348" s="40">
        <f>SUM(F349:F350)</f>
        <v>350</v>
      </c>
      <c r="G348" s="40">
        <f aca="true" t="shared" si="157" ref="G348:N348">SUM(G349:G350)</f>
        <v>0</v>
      </c>
      <c r="H348" s="40">
        <f t="shared" si="157"/>
        <v>350</v>
      </c>
      <c r="I348" s="40">
        <f t="shared" si="157"/>
        <v>0</v>
      </c>
      <c r="J348" s="40">
        <f t="shared" si="157"/>
        <v>0</v>
      </c>
      <c r="K348" s="40">
        <f t="shared" si="157"/>
        <v>0</v>
      </c>
      <c r="L348" s="40">
        <f t="shared" si="157"/>
        <v>0</v>
      </c>
      <c r="M348" s="40">
        <f t="shared" si="157"/>
        <v>0</v>
      </c>
      <c r="N348" s="40">
        <f t="shared" si="157"/>
        <v>0</v>
      </c>
    </row>
    <row r="349" spans="1:14" ht="267.75">
      <c r="A349" s="44" t="s">
        <v>560</v>
      </c>
      <c r="B349" s="41">
        <v>10</v>
      </c>
      <c r="C349" s="46" t="s">
        <v>218</v>
      </c>
      <c r="D349" s="41" t="s">
        <v>725</v>
      </c>
      <c r="E349" s="41" t="s">
        <v>518</v>
      </c>
      <c r="F349" s="40">
        <f>SUM(G349:H349)</f>
        <v>110</v>
      </c>
      <c r="G349" s="40"/>
      <c r="H349" s="47">
        <v>110</v>
      </c>
      <c r="I349" s="40">
        <f>SUM(J349:K349)</f>
        <v>0</v>
      </c>
      <c r="J349" s="40"/>
      <c r="K349" s="47"/>
      <c r="L349" s="40">
        <f>SUM(M349:N349)</f>
        <v>0</v>
      </c>
      <c r="M349" s="40"/>
      <c r="N349" s="47"/>
    </row>
    <row r="350" spans="1:14" ht="220.5">
      <c r="A350" s="44" t="s">
        <v>561</v>
      </c>
      <c r="B350" s="41">
        <v>10</v>
      </c>
      <c r="C350" s="46" t="s">
        <v>218</v>
      </c>
      <c r="D350" s="41" t="s">
        <v>725</v>
      </c>
      <c r="E350" s="41" t="s">
        <v>883</v>
      </c>
      <c r="F350" s="40">
        <f>SUM(G350:H350)</f>
        <v>240</v>
      </c>
      <c r="G350" s="40"/>
      <c r="H350" s="47">
        <v>240</v>
      </c>
      <c r="I350" s="40">
        <f>SUM(J350:K350)</f>
        <v>0</v>
      </c>
      <c r="J350" s="40"/>
      <c r="K350" s="47"/>
      <c r="L350" s="40">
        <f>SUM(M350:N350)</f>
        <v>0</v>
      </c>
      <c r="M350" s="40"/>
      <c r="N350" s="47"/>
    </row>
    <row r="351" spans="1:14" ht="110.25">
      <c r="A351" s="58" t="s">
        <v>909</v>
      </c>
      <c r="B351" s="41">
        <v>10</v>
      </c>
      <c r="C351" s="46" t="s">
        <v>218</v>
      </c>
      <c r="D351" s="109" t="s">
        <v>579</v>
      </c>
      <c r="E351" s="41"/>
      <c r="F351" s="40">
        <f aca="true" t="shared" si="158" ref="F351:N351">F352</f>
        <v>920.7</v>
      </c>
      <c r="G351" s="40">
        <f t="shared" si="158"/>
        <v>920.7</v>
      </c>
      <c r="H351" s="40">
        <f t="shared" si="158"/>
        <v>0</v>
      </c>
      <c r="I351" s="40">
        <f t="shared" si="158"/>
        <v>0</v>
      </c>
      <c r="J351" s="40">
        <f t="shared" si="158"/>
        <v>0</v>
      </c>
      <c r="K351" s="40">
        <f t="shared" si="158"/>
        <v>0</v>
      </c>
      <c r="L351" s="40">
        <f t="shared" si="158"/>
        <v>0</v>
      </c>
      <c r="M351" s="40">
        <f t="shared" si="158"/>
        <v>0</v>
      </c>
      <c r="N351" s="40">
        <f t="shared" si="158"/>
        <v>0</v>
      </c>
    </row>
    <row r="352" spans="1:14" ht="157.5">
      <c r="A352" s="58" t="s">
        <v>247</v>
      </c>
      <c r="B352" s="41">
        <v>10</v>
      </c>
      <c r="C352" s="46" t="s">
        <v>218</v>
      </c>
      <c r="D352" s="85" t="s">
        <v>580</v>
      </c>
      <c r="E352" s="41"/>
      <c r="F352" s="40">
        <f>SUM(F353)</f>
        <v>920.7</v>
      </c>
      <c r="G352" s="40">
        <f aca="true" t="shared" si="159" ref="G352:N352">SUM(G353)</f>
        <v>920.7</v>
      </c>
      <c r="H352" s="40">
        <f t="shared" si="159"/>
        <v>0</v>
      </c>
      <c r="I352" s="40">
        <f t="shared" si="159"/>
        <v>0</v>
      </c>
      <c r="J352" s="40">
        <f t="shared" si="159"/>
        <v>0</v>
      </c>
      <c r="K352" s="40">
        <f t="shared" si="159"/>
        <v>0</v>
      </c>
      <c r="L352" s="40">
        <f t="shared" si="159"/>
        <v>0</v>
      </c>
      <c r="M352" s="40">
        <f t="shared" si="159"/>
        <v>0</v>
      </c>
      <c r="N352" s="40">
        <f t="shared" si="159"/>
        <v>0</v>
      </c>
    </row>
    <row r="353" spans="1:14" ht="63">
      <c r="A353" s="43" t="s">
        <v>718</v>
      </c>
      <c r="B353" s="41">
        <v>10</v>
      </c>
      <c r="C353" s="46" t="s">
        <v>218</v>
      </c>
      <c r="D353" s="85" t="s">
        <v>719</v>
      </c>
      <c r="E353" s="41"/>
      <c r="F353" s="40">
        <f aca="true" t="shared" si="160" ref="F353:N353">F354</f>
        <v>920.7</v>
      </c>
      <c r="G353" s="40">
        <f t="shared" si="160"/>
        <v>920.7</v>
      </c>
      <c r="H353" s="40">
        <f t="shared" si="160"/>
        <v>0</v>
      </c>
      <c r="I353" s="40">
        <f t="shared" si="160"/>
        <v>0</v>
      </c>
      <c r="J353" s="40">
        <f t="shared" si="160"/>
        <v>0</v>
      </c>
      <c r="K353" s="40">
        <f t="shared" si="160"/>
        <v>0</v>
      </c>
      <c r="L353" s="40">
        <f t="shared" si="160"/>
        <v>0</v>
      </c>
      <c r="M353" s="40">
        <f t="shared" si="160"/>
        <v>0</v>
      </c>
      <c r="N353" s="40">
        <f t="shared" si="160"/>
        <v>0</v>
      </c>
    </row>
    <row r="354" spans="1:14" ht="189">
      <c r="A354" s="43" t="s">
        <v>351</v>
      </c>
      <c r="B354" s="41">
        <v>10</v>
      </c>
      <c r="C354" s="46" t="s">
        <v>218</v>
      </c>
      <c r="D354" s="86" t="s">
        <v>352</v>
      </c>
      <c r="E354" s="41" t="s">
        <v>887</v>
      </c>
      <c r="F354" s="40">
        <f>SUM(G354:H354)</f>
        <v>920.7</v>
      </c>
      <c r="G354" s="40">
        <v>920.7</v>
      </c>
      <c r="H354" s="40">
        <v>0</v>
      </c>
      <c r="I354" s="40">
        <f>SUM(J354:K354)</f>
        <v>0</v>
      </c>
      <c r="J354" s="40"/>
      <c r="K354" s="40"/>
      <c r="L354" s="40">
        <f>SUM(M354:N354)</f>
        <v>0</v>
      </c>
      <c r="M354" s="40"/>
      <c r="N354" s="40"/>
    </row>
    <row r="355" spans="1:14" ht="15.75">
      <c r="A355" s="165" t="s">
        <v>888</v>
      </c>
      <c r="B355" s="55">
        <v>10</v>
      </c>
      <c r="C355" s="82" t="s">
        <v>547</v>
      </c>
      <c r="D355" s="41"/>
      <c r="E355" s="41"/>
      <c r="F355" s="56">
        <f aca="true" t="shared" si="161" ref="F355:N355">SUM(F356,F360,F376)</f>
        <v>78994.4</v>
      </c>
      <c r="G355" s="56">
        <f t="shared" si="161"/>
        <v>78271</v>
      </c>
      <c r="H355" s="56">
        <f t="shared" si="161"/>
        <v>723.4</v>
      </c>
      <c r="I355" s="56">
        <f t="shared" si="161"/>
        <v>86101.9</v>
      </c>
      <c r="J355" s="56">
        <f t="shared" si="161"/>
        <v>85626.9</v>
      </c>
      <c r="K355" s="56">
        <f t="shared" si="161"/>
        <v>475</v>
      </c>
      <c r="L355" s="56">
        <f t="shared" si="161"/>
        <v>82797.1</v>
      </c>
      <c r="M355" s="56">
        <f t="shared" si="161"/>
        <v>82322.1</v>
      </c>
      <c r="N355" s="56">
        <f t="shared" si="161"/>
        <v>475</v>
      </c>
    </row>
    <row r="356" spans="1:14" ht="63">
      <c r="A356" s="58" t="s">
        <v>913</v>
      </c>
      <c r="B356" s="41">
        <v>10</v>
      </c>
      <c r="C356" s="46" t="s">
        <v>547</v>
      </c>
      <c r="D356" s="59" t="s">
        <v>799</v>
      </c>
      <c r="E356" s="41"/>
      <c r="F356" s="40">
        <f>F357</f>
        <v>3493</v>
      </c>
      <c r="G356" s="40">
        <f aca="true" t="shared" si="162" ref="G356:N358">G357</f>
        <v>3493</v>
      </c>
      <c r="H356" s="40">
        <f t="shared" si="162"/>
        <v>0</v>
      </c>
      <c r="I356" s="40">
        <f>I357</f>
        <v>3493</v>
      </c>
      <c r="J356" s="40">
        <f t="shared" si="162"/>
        <v>3493</v>
      </c>
      <c r="K356" s="40">
        <f t="shared" si="162"/>
        <v>0</v>
      </c>
      <c r="L356" s="40">
        <f>L357</f>
        <v>3493</v>
      </c>
      <c r="M356" s="40">
        <f t="shared" si="162"/>
        <v>3493</v>
      </c>
      <c r="N356" s="40">
        <f t="shared" si="162"/>
        <v>0</v>
      </c>
    </row>
    <row r="357" spans="1:14" ht="94.5">
      <c r="A357" s="58" t="s">
        <v>248</v>
      </c>
      <c r="B357" s="41">
        <v>10</v>
      </c>
      <c r="C357" s="46" t="s">
        <v>547</v>
      </c>
      <c r="D357" s="59" t="s">
        <v>800</v>
      </c>
      <c r="E357" s="41"/>
      <c r="F357" s="40">
        <f>F358</f>
        <v>3493</v>
      </c>
      <c r="G357" s="40">
        <f t="shared" si="162"/>
        <v>3493</v>
      </c>
      <c r="H357" s="40">
        <f t="shared" si="162"/>
        <v>0</v>
      </c>
      <c r="I357" s="40">
        <f>I358</f>
        <v>3493</v>
      </c>
      <c r="J357" s="40">
        <f t="shared" si="162"/>
        <v>3493</v>
      </c>
      <c r="K357" s="40">
        <f t="shared" si="162"/>
        <v>0</v>
      </c>
      <c r="L357" s="40">
        <f>L358</f>
        <v>3493</v>
      </c>
      <c r="M357" s="40">
        <f t="shared" si="162"/>
        <v>3493</v>
      </c>
      <c r="N357" s="40">
        <f t="shared" si="162"/>
        <v>0</v>
      </c>
    </row>
    <row r="358" spans="1:14" ht="63">
      <c r="A358" s="43" t="s">
        <v>3</v>
      </c>
      <c r="B358" s="41">
        <v>10</v>
      </c>
      <c r="C358" s="46" t="s">
        <v>547</v>
      </c>
      <c r="D358" s="59" t="s">
        <v>513</v>
      </c>
      <c r="E358" s="41"/>
      <c r="F358" s="40">
        <f>F359</f>
        <v>3493</v>
      </c>
      <c r="G358" s="40">
        <f t="shared" si="162"/>
        <v>3493</v>
      </c>
      <c r="H358" s="40">
        <f t="shared" si="162"/>
        <v>0</v>
      </c>
      <c r="I358" s="40">
        <f>I359</f>
        <v>3493</v>
      </c>
      <c r="J358" s="40">
        <f t="shared" si="162"/>
        <v>3493</v>
      </c>
      <c r="K358" s="40">
        <f t="shared" si="162"/>
        <v>0</v>
      </c>
      <c r="L358" s="40">
        <f>L359</f>
        <v>3493</v>
      </c>
      <c r="M358" s="40">
        <f t="shared" si="162"/>
        <v>3493</v>
      </c>
      <c r="N358" s="40">
        <f t="shared" si="162"/>
        <v>0</v>
      </c>
    </row>
    <row r="359" spans="1:14" ht="204.75">
      <c r="A359" s="43" t="s">
        <v>661</v>
      </c>
      <c r="B359" s="41">
        <v>10</v>
      </c>
      <c r="C359" s="46" t="s">
        <v>547</v>
      </c>
      <c r="D359" s="45" t="s">
        <v>815</v>
      </c>
      <c r="E359" s="41" t="s">
        <v>883</v>
      </c>
      <c r="F359" s="40">
        <f>SUM(G359:H359)</f>
        <v>3493</v>
      </c>
      <c r="G359" s="40">
        <v>3493</v>
      </c>
      <c r="H359" s="40"/>
      <c r="I359" s="40">
        <f>SUM(J359:K359)</f>
        <v>3493</v>
      </c>
      <c r="J359" s="40">
        <v>3493</v>
      </c>
      <c r="K359" s="40">
        <v>0</v>
      </c>
      <c r="L359" s="40">
        <f>SUM(M359:N359)</f>
        <v>3493</v>
      </c>
      <c r="M359" s="40">
        <v>3493</v>
      </c>
      <c r="N359" s="40">
        <v>0</v>
      </c>
    </row>
    <row r="360" spans="1:14" ht="78.75">
      <c r="A360" s="58" t="s">
        <v>183</v>
      </c>
      <c r="B360" s="41" t="s">
        <v>889</v>
      </c>
      <c r="C360" s="46" t="s">
        <v>547</v>
      </c>
      <c r="D360" s="59" t="s">
        <v>759</v>
      </c>
      <c r="E360" s="41"/>
      <c r="F360" s="40">
        <f aca="true" t="shared" si="163" ref="F360:N360">F361</f>
        <v>57593.2</v>
      </c>
      <c r="G360" s="40">
        <f t="shared" si="163"/>
        <v>57593.2</v>
      </c>
      <c r="H360" s="40">
        <f t="shared" si="163"/>
        <v>0</v>
      </c>
      <c r="I360" s="40">
        <f t="shared" si="163"/>
        <v>63213.7</v>
      </c>
      <c r="J360" s="40">
        <f t="shared" si="163"/>
        <v>63213.7</v>
      </c>
      <c r="K360" s="40">
        <f t="shared" si="163"/>
        <v>0</v>
      </c>
      <c r="L360" s="40">
        <f t="shared" si="163"/>
        <v>68041.70000000001</v>
      </c>
      <c r="M360" s="40">
        <f t="shared" si="163"/>
        <v>68041.70000000001</v>
      </c>
      <c r="N360" s="40">
        <f t="shared" si="163"/>
        <v>0</v>
      </c>
    </row>
    <row r="361" spans="1:14" ht="110.25">
      <c r="A361" s="58" t="s">
        <v>925</v>
      </c>
      <c r="B361" s="41" t="s">
        <v>889</v>
      </c>
      <c r="C361" s="46" t="s">
        <v>547</v>
      </c>
      <c r="D361" s="59" t="s">
        <v>868</v>
      </c>
      <c r="E361" s="41"/>
      <c r="F361" s="40">
        <f>SUM(F362,F368,F365)</f>
        <v>57593.2</v>
      </c>
      <c r="G361" s="40">
        <f aca="true" t="shared" si="164" ref="G361:N361">SUM(G362,G368,G365)</f>
        <v>57593.2</v>
      </c>
      <c r="H361" s="40">
        <f t="shared" si="164"/>
        <v>0</v>
      </c>
      <c r="I361" s="40">
        <f t="shared" si="164"/>
        <v>63213.7</v>
      </c>
      <c r="J361" s="40">
        <f t="shared" si="164"/>
        <v>63213.7</v>
      </c>
      <c r="K361" s="40">
        <f t="shared" si="164"/>
        <v>0</v>
      </c>
      <c r="L361" s="40">
        <f t="shared" si="164"/>
        <v>68041.70000000001</v>
      </c>
      <c r="M361" s="40">
        <f t="shared" si="164"/>
        <v>68041.70000000001</v>
      </c>
      <c r="N361" s="40">
        <f t="shared" si="164"/>
        <v>0</v>
      </c>
    </row>
    <row r="362" spans="1:14" ht="47.25">
      <c r="A362" s="58" t="s">
        <v>260</v>
      </c>
      <c r="B362" s="41" t="s">
        <v>889</v>
      </c>
      <c r="C362" s="46" t="s">
        <v>547</v>
      </c>
      <c r="D362" s="59" t="s">
        <v>259</v>
      </c>
      <c r="E362" s="41"/>
      <c r="F362" s="40">
        <f>SUM(G362:H362)</f>
        <v>16560.3</v>
      </c>
      <c r="G362" s="40">
        <f>SUM(G363:G364)</f>
        <v>16560.3</v>
      </c>
      <c r="H362" s="40">
        <f>SUM(H363:H364)</f>
        <v>0</v>
      </c>
      <c r="I362" s="40">
        <f>SUM(J362:K362)</f>
        <v>18922.6</v>
      </c>
      <c r="J362" s="40">
        <f>SUM(J363:J364)</f>
        <v>18922.6</v>
      </c>
      <c r="K362" s="40">
        <f>SUM(K363:K364)</f>
        <v>0</v>
      </c>
      <c r="L362" s="40">
        <f>SUM(M362:N362)</f>
        <v>19807.4</v>
      </c>
      <c r="M362" s="40">
        <f>SUM(M363:M364)</f>
        <v>19807.4</v>
      </c>
      <c r="N362" s="40">
        <f>SUM(N363:N364)</f>
        <v>0</v>
      </c>
    </row>
    <row r="363" spans="1:14" ht="157.5">
      <c r="A363" s="21" t="s">
        <v>131</v>
      </c>
      <c r="B363" s="41" t="s">
        <v>889</v>
      </c>
      <c r="C363" s="46" t="s">
        <v>547</v>
      </c>
      <c r="D363" s="45" t="s">
        <v>653</v>
      </c>
      <c r="E363" s="41" t="s">
        <v>520</v>
      </c>
      <c r="F363" s="40">
        <f>SUM(G363:H363)</f>
        <v>131</v>
      </c>
      <c r="G363" s="40">
        <v>131</v>
      </c>
      <c r="H363" s="40"/>
      <c r="I363" s="40">
        <f>SUM(J363:K363)</f>
        <v>150</v>
      </c>
      <c r="J363" s="40">
        <v>150</v>
      </c>
      <c r="K363" s="40"/>
      <c r="L363" s="40">
        <f>SUM(M363:N363)</f>
        <v>157</v>
      </c>
      <c r="M363" s="40">
        <v>157</v>
      </c>
      <c r="N363" s="40"/>
    </row>
    <row r="364" spans="1:14" ht="141.75">
      <c r="A364" s="21" t="s">
        <v>751</v>
      </c>
      <c r="B364" s="41" t="s">
        <v>889</v>
      </c>
      <c r="C364" s="46" t="s">
        <v>547</v>
      </c>
      <c r="D364" s="45" t="s">
        <v>653</v>
      </c>
      <c r="E364" s="41" t="s">
        <v>887</v>
      </c>
      <c r="F364" s="40">
        <f>SUM(G364:H364)</f>
        <v>16429.3</v>
      </c>
      <c r="G364" s="47">
        <v>16429.3</v>
      </c>
      <c r="H364" s="47"/>
      <c r="I364" s="40">
        <f>SUM(J364:K364)</f>
        <v>18772.6</v>
      </c>
      <c r="J364" s="47">
        <v>18772.6</v>
      </c>
      <c r="K364" s="47"/>
      <c r="L364" s="40">
        <f>SUM(M364:N364)</f>
        <v>19650.4</v>
      </c>
      <c r="M364" s="47">
        <v>19650.4</v>
      </c>
      <c r="N364" s="47"/>
    </row>
    <row r="365" spans="1:14" ht="63">
      <c r="A365" s="58" t="s">
        <v>512</v>
      </c>
      <c r="B365" s="41" t="s">
        <v>889</v>
      </c>
      <c r="C365" s="46" t="s">
        <v>547</v>
      </c>
      <c r="D365" s="59" t="s">
        <v>869</v>
      </c>
      <c r="E365" s="41"/>
      <c r="F365" s="40">
        <f>SUM(F366:F367)</f>
        <v>35038.9</v>
      </c>
      <c r="G365" s="40">
        <f aca="true" t="shared" si="165" ref="G365:N365">SUM(G366:G367)</f>
        <v>35038.9</v>
      </c>
      <c r="H365" s="40">
        <f t="shared" si="165"/>
        <v>0</v>
      </c>
      <c r="I365" s="40">
        <f t="shared" si="165"/>
        <v>37511.1</v>
      </c>
      <c r="J365" s="40">
        <f t="shared" si="165"/>
        <v>37511.1</v>
      </c>
      <c r="K365" s="40">
        <f t="shared" si="165"/>
        <v>0</v>
      </c>
      <c r="L365" s="40">
        <f t="shared" si="165"/>
        <v>40984.3</v>
      </c>
      <c r="M365" s="40">
        <f t="shared" si="165"/>
        <v>40984.3</v>
      </c>
      <c r="N365" s="40">
        <f t="shared" si="165"/>
        <v>0</v>
      </c>
    </row>
    <row r="366" spans="1:14" ht="94.5">
      <c r="A366" s="79" t="s">
        <v>667</v>
      </c>
      <c r="B366" s="41" t="s">
        <v>889</v>
      </c>
      <c r="C366" s="46" t="s">
        <v>547</v>
      </c>
      <c r="D366" s="97" t="s">
        <v>668</v>
      </c>
      <c r="E366" s="41" t="s">
        <v>520</v>
      </c>
      <c r="F366" s="40">
        <f>SUM(G366:H366)</f>
        <v>278</v>
      </c>
      <c r="G366" s="40">
        <v>278</v>
      </c>
      <c r="H366" s="40"/>
      <c r="I366" s="40">
        <f>SUM(J366:K366)</f>
        <v>298</v>
      </c>
      <c r="J366" s="40">
        <v>298</v>
      </c>
      <c r="K366" s="40"/>
      <c r="L366" s="40">
        <f>SUM(M366:N366)</f>
        <v>325</v>
      </c>
      <c r="M366" s="40">
        <v>325</v>
      </c>
      <c r="N366" s="40"/>
    </row>
    <row r="367" spans="1:14" ht="78.75">
      <c r="A367" s="79" t="s">
        <v>669</v>
      </c>
      <c r="B367" s="41" t="s">
        <v>889</v>
      </c>
      <c r="C367" s="46" t="s">
        <v>547</v>
      </c>
      <c r="D367" s="97" t="s">
        <v>668</v>
      </c>
      <c r="E367" s="41" t="s">
        <v>887</v>
      </c>
      <c r="F367" s="40">
        <f>SUM(G367:H367)</f>
        <v>34760.9</v>
      </c>
      <c r="G367" s="40">
        <v>34760.9</v>
      </c>
      <c r="H367" s="40"/>
      <c r="I367" s="40">
        <f>SUM(J367:K367)</f>
        <v>37213.1</v>
      </c>
      <c r="J367" s="40">
        <v>37213.1</v>
      </c>
      <c r="K367" s="40"/>
      <c r="L367" s="40">
        <f>SUM(M367:N367)</f>
        <v>40659.3</v>
      </c>
      <c r="M367" s="40">
        <v>40659.3</v>
      </c>
      <c r="N367" s="40"/>
    </row>
    <row r="368" spans="1:14" ht="78.75">
      <c r="A368" s="58" t="s">
        <v>699</v>
      </c>
      <c r="B368" s="41" t="s">
        <v>889</v>
      </c>
      <c r="C368" s="46" t="s">
        <v>547</v>
      </c>
      <c r="D368" s="59" t="s">
        <v>698</v>
      </c>
      <c r="E368" s="41"/>
      <c r="F368" s="40">
        <f aca="true" t="shared" si="166" ref="F368:N368">SUM(F369:F375)</f>
        <v>5994</v>
      </c>
      <c r="G368" s="40">
        <f t="shared" si="166"/>
        <v>5994</v>
      </c>
      <c r="H368" s="40">
        <f t="shared" si="166"/>
        <v>0</v>
      </c>
      <c r="I368" s="40">
        <f t="shared" si="166"/>
        <v>6780</v>
      </c>
      <c r="J368" s="40">
        <f t="shared" si="166"/>
        <v>6780</v>
      </c>
      <c r="K368" s="40">
        <f t="shared" si="166"/>
        <v>0</v>
      </c>
      <c r="L368" s="40">
        <f t="shared" si="166"/>
        <v>7250</v>
      </c>
      <c r="M368" s="40">
        <f t="shared" si="166"/>
        <v>7250</v>
      </c>
      <c r="N368" s="40">
        <f t="shared" si="166"/>
        <v>0</v>
      </c>
    </row>
    <row r="369" spans="1:14" ht="220.5">
      <c r="A369" s="44" t="s">
        <v>392</v>
      </c>
      <c r="B369" s="41" t="s">
        <v>889</v>
      </c>
      <c r="C369" s="41" t="s">
        <v>547</v>
      </c>
      <c r="D369" s="45" t="s">
        <v>391</v>
      </c>
      <c r="E369" s="41" t="s">
        <v>887</v>
      </c>
      <c r="F369" s="40">
        <f>G369+H369</f>
        <v>277</v>
      </c>
      <c r="G369" s="47">
        <v>277</v>
      </c>
      <c r="H369" s="47"/>
      <c r="I369" s="40">
        <f>J369+K369</f>
        <v>0</v>
      </c>
      <c r="J369" s="47"/>
      <c r="K369" s="47"/>
      <c r="L369" s="40">
        <f>M369+N369</f>
        <v>0</v>
      </c>
      <c r="M369" s="47"/>
      <c r="N369" s="47"/>
    </row>
    <row r="370" spans="1:14" ht="267.75">
      <c r="A370" s="44" t="s">
        <v>652</v>
      </c>
      <c r="B370" s="41" t="s">
        <v>889</v>
      </c>
      <c r="C370" s="46" t="s">
        <v>547</v>
      </c>
      <c r="D370" s="45" t="s">
        <v>110</v>
      </c>
      <c r="E370" s="41" t="s">
        <v>887</v>
      </c>
      <c r="F370" s="40">
        <f aca="true" t="shared" si="167" ref="F370:F375">SUM(G370:H370)</f>
        <v>6</v>
      </c>
      <c r="G370" s="47">
        <v>6</v>
      </c>
      <c r="H370" s="47"/>
      <c r="I370" s="40">
        <f aca="true" t="shared" si="168" ref="I370:I375">SUM(J370:K370)</f>
        <v>6</v>
      </c>
      <c r="J370" s="47">
        <v>6</v>
      </c>
      <c r="K370" s="47"/>
      <c r="L370" s="40">
        <f aca="true" t="shared" si="169" ref="L370:L375">SUM(M370:N370)</f>
        <v>6</v>
      </c>
      <c r="M370" s="47">
        <v>6</v>
      </c>
      <c r="N370" s="47"/>
    </row>
    <row r="371" spans="1:14" ht="94.5">
      <c r="A371" s="21" t="s">
        <v>538</v>
      </c>
      <c r="B371" s="41" t="s">
        <v>889</v>
      </c>
      <c r="C371" s="46" t="s">
        <v>547</v>
      </c>
      <c r="D371" s="45" t="s">
        <v>827</v>
      </c>
      <c r="E371" s="41" t="s">
        <v>520</v>
      </c>
      <c r="F371" s="40">
        <f t="shared" si="167"/>
        <v>8</v>
      </c>
      <c r="G371" s="47">
        <v>8</v>
      </c>
      <c r="H371" s="47"/>
      <c r="I371" s="40">
        <f t="shared" si="168"/>
        <v>9</v>
      </c>
      <c r="J371" s="47">
        <v>9</v>
      </c>
      <c r="K371" s="47"/>
      <c r="L371" s="40">
        <f t="shared" si="169"/>
        <v>10</v>
      </c>
      <c r="M371" s="47">
        <v>10</v>
      </c>
      <c r="N371" s="47"/>
    </row>
    <row r="372" spans="1:14" ht="78.75">
      <c r="A372" s="21" t="s">
        <v>753</v>
      </c>
      <c r="B372" s="41" t="s">
        <v>300</v>
      </c>
      <c r="C372" s="46" t="s">
        <v>547</v>
      </c>
      <c r="D372" s="45" t="s">
        <v>827</v>
      </c>
      <c r="E372" s="41" t="s">
        <v>887</v>
      </c>
      <c r="F372" s="40">
        <f t="shared" si="167"/>
        <v>1019</v>
      </c>
      <c r="G372" s="47">
        <v>1019</v>
      </c>
      <c r="H372" s="47"/>
      <c r="I372" s="40">
        <f t="shared" si="168"/>
        <v>1059</v>
      </c>
      <c r="J372" s="47">
        <v>1059</v>
      </c>
      <c r="K372" s="47"/>
      <c r="L372" s="40">
        <f t="shared" si="169"/>
        <v>1100</v>
      </c>
      <c r="M372" s="47">
        <v>1100</v>
      </c>
      <c r="N372" s="47"/>
    </row>
    <row r="373" spans="1:14" ht="126">
      <c r="A373" s="21" t="s">
        <v>153</v>
      </c>
      <c r="B373" s="41" t="s">
        <v>300</v>
      </c>
      <c r="C373" s="46" t="s">
        <v>547</v>
      </c>
      <c r="D373" s="41" t="s">
        <v>828</v>
      </c>
      <c r="E373" s="41" t="s">
        <v>520</v>
      </c>
      <c r="F373" s="40">
        <f t="shared" si="167"/>
        <v>20</v>
      </c>
      <c r="G373" s="47">
        <v>20</v>
      </c>
      <c r="H373" s="47"/>
      <c r="I373" s="40">
        <f t="shared" si="168"/>
        <v>20</v>
      </c>
      <c r="J373" s="47">
        <v>20</v>
      </c>
      <c r="K373" s="47"/>
      <c r="L373" s="40">
        <f t="shared" si="169"/>
        <v>20</v>
      </c>
      <c r="M373" s="47">
        <v>20</v>
      </c>
      <c r="N373" s="47"/>
    </row>
    <row r="374" spans="1:14" ht="110.25">
      <c r="A374" s="21" t="s">
        <v>697</v>
      </c>
      <c r="B374" s="41" t="s">
        <v>889</v>
      </c>
      <c r="C374" s="46" t="s">
        <v>547</v>
      </c>
      <c r="D374" s="41" t="s">
        <v>828</v>
      </c>
      <c r="E374" s="41" t="s">
        <v>887</v>
      </c>
      <c r="F374" s="40">
        <f t="shared" si="167"/>
        <v>2579</v>
      </c>
      <c r="G374" s="47">
        <v>2579</v>
      </c>
      <c r="H374" s="47"/>
      <c r="I374" s="40">
        <f t="shared" si="168"/>
        <v>2998</v>
      </c>
      <c r="J374" s="47">
        <v>2998</v>
      </c>
      <c r="K374" s="47"/>
      <c r="L374" s="40">
        <f t="shared" si="169"/>
        <v>3318</v>
      </c>
      <c r="M374" s="47">
        <v>3318</v>
      </c>
      <c r="N374" s="47"/>
    </row>
    <row r="375" spans="1:14" ht="157.5">
      <c r="A375" s="21" t="s">
        <v>591</v>
      </c>
      <c r="B375" s="41" t="s">
        <v>889</v>
      </c>
      <c r="C375" s="46" t="s">
        <v>547</v>
      </c>
      <c r="D375" s="41" t="s">
        <v>829</v>
      </c>
      <c r="E375" s="41" t="s">
        <v>887</v>
      </c>
      <c r="F375" s="40">
        <f t="shared" si="167"/>
        <v>2085</v>
      </c>
      <c r="G375" s="47">
        <v>2085</v>
      </c>
      <c r="H375" s="47"/>
      <c r="I375" s="40">
        <f t="shared" si="168"/>
        <v>2688</v>
      </c>
      <c r="J375" s="47">
        <v>2688</v>
      </c>
      <c r="K375" s="47"/>
      <c r="L375" s="40">
        <f t="shared" si="169"/>
        <v>2796</v>
      </c>
      <c r="M375" s="47">
        <v>2796</v>
      </c>
      <c r="N375" s="47"/>
    </row>
    <row r="376" spans="1:14" ht="110.25">
      <c r="A376" s="58" t="s">
        <v>909</v>
      </c>
      <c r="B376" s="41">
        <v>10</v>
      </c>
      <c r="C376" s="46" t="s">
        <v>547</v>
      </c>
      <c r="D376" s="59" t="s">
        <v>584</v>
      </c>
      <c r="E376" s="97"/>
      <c r="F376" s="72">
        <f>F377</f>
        <v>17908.2</v>
      </c>
      <c r="G376" s="72">
        <f aca="true" t="shared" si="170" ref="G376:N376">G377</f>
        <v>17184.800000000003</v>
      </c>
      <c r="H376" s="72">
        <f t="shared" si="170"/>
        <v>723.4</v>
      </c>
      <c r="I376" s="72">
        <f t="shared" si="170"/>
        <v>19395.199999999997</v>
      </c>
      <c r="J376" s="72">
        <f t="shared" si="170"/>
        <v>18920.199999999997</v>
      </c>
      <c r="K376" s="72">
        <f t="shared" si="170"/>
        <v>475</v>
      </c>
      <c r="L376" s="72">
        <f t="shared" si="170"/>
        <v>11262.4</v>
      </c>
      <c r="M376" s="72">
        <f t="shared" si="170"/>
        <v>10787.4</v>
      </c>
      <c r="N376" s="72">
        <f t="shared" si="170"/>
        <v>475</v>
      </c>
    </row>
    <row r="377" spans="1:14" ht="157.5">
      <c r="A377" s="58" t="s">
        <v>194</v>
      </c>
      <c r="B377" s="41">
        <v>10</v>
      </c>
      <c r="C377" s="46" t="s">
        <v>547</v>
      </c>
      <c r="D377" s="59" t="s">
        <v>580</v>
      </c>
      <c r="E377" s="97"/>
      <c r="F377" s="72">
        <f>SUM(F378,F380,F382)</f>
        <v>17908.2</v>
      </c>
      <c r="G377" s="72">
        <f aca="true" t="shared" si="171" ref="G377:N377">SUM(G378,G380,G382)</f>
        <v>17184.800000000003</v>
      </c>
      <c r="H377" s="72">
        <f t="shared" si="171"/>
        <v>723.4</v>
      </c>
      <c r="I377" s="72">
        <f t="shared" si="171"/>
        <v>19395.199999999997</v>
      </c>
      <c r="J377" s="72">
        <f t="shared" si="171"/>
        <v>18920.199999999997</v>
      </c>
      <c r="K377" s="72">
        <f t="shared" si="171"/>
        <v>475</v>
      </c>
      <c r="L377" s="72">
        <f t="shared" si="171"/>
        <v>11262.4</v>
      </c>
      <c r="M377" s="72">
        <f t="shared" si="171"/>
        <v>10787.4</v>
      </c>
      <c r="N377" s="72">
        <f t="shared" si="171"/>
        <v>475</v>
      </c>
    </row>
    <row r="378" spans="1:14" ht="47.25">
      <c r="A378" s="58" t="s">
        <v>802</v>
      </c>
      <c r="B378" s="41">
        <v>10</v>
      </c>
      <c r="C378" s="46" t="s">
        <v>547</v>
      </c>
      <c r="D378" s="85" t="s">
        <v>28</v>
      </c>
      <c r="E378" s="41"/>
      <c r="F378" s="40">
        <f aca="true" t="shared" si="172" ref="F378:N378">SUM(F379:F379)</f>
        <v>6581.8</v>
      </c>
      <c r="G378" s="40">
        <f t="shared" si="172"/>
        <v>6106.8</v>
      </c>
      <c r="H378" s="40">
        <f t="shared" si="172"/>
        <v>475</v>
      </c>
      <c r="I378" s="40">
        <f t="shared" si="172"/>
        <v>5639.5</v>
      </c>
      <c r="J378" s="40">
        <f t="shared" si="172"/>
        <v>5164.5</v>
      </c>
      <c r="K378" s="40">
        <f t="shared" si="172"/>
        <v>475</v>
      </c>
      <c r="L378" s="40">
        <f t="shared" si="172"/>
        <v>4183</v>
      </c>
      <c r="M378" s="40">
        <f t="shared" si="172"/>
        <v>3708</v>
      </c>
      <c r="N378" s="40">
        <f t="shared" si="172"/>
        <v>475</v>
      </c>
    </row>
    <row r="379" spans="1:14" ht="63">
      <c r="A379" s="43" t="s">
        <v>176</v>
      </c>
      <c r="B379" s="41">
        <v>10</v>
      </c>
      <c r="C379" s="46" t="s">
        <v>547</v>
      </c>
      <c r="D379" s="86" t="s">
        <v>177</v>
      </c>
      <c r="E379" s="41" t="s">
        <v>887</v>
      </c>
      <c r="F379" s="40">
        <f>SUM(G379:H379)</f>
        <v>6581.8</v>
      </c>
      <c r="G379" s="40">
        <v>6106.8</v>
      </c>
      <c r="H379" s="40">
        <v>475</v>
      </c>
      <c r="I379" s="40">
        <f>SUM(J379:K379)</f>
        <v>5639.5</v>
      </c>
      <c r="J379" s="40">
        <v>5164.5</v>
      </c>
      <c r="K379" s="40">
        <v>475</v>
      </c>
      <c r="L379" s="40">
        <f>SUM(M379:N379)</f>
        <v>4183</v>
      </c>
      <c r="M379" s="40">
        <v>3708</v>
      </c>
      <c r="N379" s="40">
        <v>475</v>
      </c>
    </row>
    <row r="380" spans="1:14" ht="78.75">
      <c r="A380" s="43" t="s">
        <v>12</v>
      </c>
      <c r="B380" s="41">
        <v>10</v>
      </c>
      <c r="C380" s="46" t="s">
        <v>547</v>
      </c>
      <c r="D380" s="59" t="s">
        <v>803</v>
      </c>
      <c r="E380" s="97"/>
      <c r="F380" s="72">
        <f aca="true" t="shared" si="173" ref="F380:N380">F381</f>
        <v>6358.4</v>
      </c>
      <c r="G380" s="72">
        <f t="shared" si="173"/>
        <v>6358.4</v>
      </c>
      <c r="H380" s="72">
        <f t="shared" si="173"/>
        <v>0</v>
      </c>
      <c r="I380" s="72">
        <f t="shared" si="173"/>
        <v>6676.3</v>
      </c>
      <c r="J380" s="72">
        <f t="shared" si="173"/>
        <v>6676.3</v>
      </c>
      <c r="K380" s="72">
        <f t="shared" si="173"/>
        <v>0</v>
      </c>
      <c r="L380" s="72">
        <f t="shared" si="173"/>
        <v>0</v>
      </c>
      <c r="M380" s="72">
        <f t="shared" si="173"/>
        <v>0</v>
      </c>
      <c r="N380" s="72">
        <f t="shared" si="173"/>
        <v>0</v>
      </c>
    </row>
    <row r="381" spans="1:14" ht="157.5">
      <c r="A381" s="43" t="s">
        <v>717</v>
      </c>
      <c r="B381" s="41">
        <v>10</v>
      </c>
      <c r="C381" s="46" t="s">
        <v>547</v>
      </c>
      <c r="D381" s="45" t="s">
        <v>755</v>
      </c>
      <c r="E381" s="41" t="s">
        <v>146</v>
      </c>
      <c r="F381" s="40">
        <f>SUM(G381:H381)</f>
        <v>6358.4</v>
      </c>
      <c r="G381" s="40">
        <v>6358.4</v>
      </c>
      <c r="H381" s="40"/>
      <c r="I381" s="40">
        <f>SUM(J381:K381)</f>
        <v>6676.3</v>
      </c>
      <c r="J381" s="40">
        <v>6676.3</v>
      </c>
      <c r="K381" s="40"/>
      <c r="L381" s="40">
        <f>SUM(M381:N381)</f>
        <v>0</v>
      </c>
      <c r="M381" s="40"/>
      <c r="N381" s="40">
        <v>0</v>
      </c>
    </row>
    <row r="382" spans="1:14" ht="78.75">
      <c r="A382" s="43" t="s">
        <v>402</v>
      </c>
      <c r="B382" s="41" t="s">
        <v>889</v>
      </c>
      <c r="C382" s="41" t="s">
        <v>547</v>
      </c>
      <c r="D382" s="59" t="s">
        <v>400</v>
      </c>
      <c r="E382" s="41"/>
      <c r="F382" s="40">
        <f aca="true" t="shared" si="174" ref="F382:N382">F383</f>
        <v>4968</v>
      </c>
      <c r="G382" s="40">
        <f t="shared" si="174"/>
        <v>4719.6</v>
      </c>
      <c r="H382" s="40">
        <f t="shared" si="174"/>
        <v>248.4</v>
      </c>
      <c r="I382" s="40">
        <f t="shared" si="174"/>
        <v>7079.4</v>
      </c>
      <c r="J382" s="40">
        <f t="shared" si="174"/>
        <v>7079.4</v>
      </c>
      <c r="K382" s="40">
        <f t="shared" si="174"/>
        <v>0</v>
      </c>
      <c r="L382" s="40">
        <f t="shared" si="174"/>
        <v>7079.4</v>
      </c>
      <c r="M382" s="40">
        <f t="shared" si="174"/>
        <v>7079.4</v>
      </c>
      <c r="N382" s="40">
        <f t="shared" si="174"/>
        <v>0</v>
      </c>
    </row>
    <row r="383" spans="1:14" ht="157.5">
      <c r="A383" s="43" t="s">
        <v>469</v>
      </c>
      <c r="B383" s="41" t="s">
        <v>889</v>
      </c>
      <c r="C383" s="41" t="s">
        <v>547</v>
      </c>
      <c r="D383" s="45" t="s">
        <v>399</v>
      </c>
      <c r="E383" s="41" t="s">
        <v>146</v>
      </c>
      <c r="F383" s="40">
        <f>G383+H383</f>
        <v>4968</v>
      </c>
      <c r="G383" s="40">
        <v>4719.6</v>
      </c>
      <c r="H383" s="40">
        <v>248.4</v>
      </c>
      <c r="I383" s="40">
        <f>J383+K383</f>
        <v>7079.4</v>
      </c>
      <c r="J383" s="40">
        <v>7079.4</v>
      </c>
      <c r="K383" s="40"/>
      <c r="L383" s="40">
        <f>M383+N383</f>
        <v>7079.4</v>
      </c>
      <c r="M383" s="40">
        <v>7079.4</v>
      </c>
      <c r="N383" s="40"/>
    </row>
    <row r="384" spans="1:14" ht="31.5">
      <c r="A384" s="165" t="s">
        <v>301</v>
      </c>
      <c r="B384" s="55">
        <v>10</v>
      </c>
      <c r="C384" s="82" t="s">
        <v>221</v>
      </c>
      <c r="D384" s="41"/>
      <c r="E384" s="41"/>
      <c r="F384" s="56">
        <f aca="true" t="shared" si="175" ref="F384:N384">F385</f>
        <v>11136.9</v>
      </c>
      <c r="G384" s="56">
        <f t="shared" si="175"/>
        <v>10188.9</v>
      </c>
      <c r="H384" s="56">
        <f t="shared" si="175"/>
        <v>948</v>
      </c>
      <c r="I384" s="56">
        <f t="shared" si="175"/>
        <v>10587.9</v>
      </c>
      <c r="J384" s="56">
        <f t="shared" si="175"/>
        <v>10587.9</v>
      </c>
      <c r="K384" s="56">
        <f t="shared" si="175"/>
        <v>0</v>
      </c>
      <c r="L384" s="56">
        <f t="shared" si="175"/>
        <v>11002.9</v>
      </c>
      <c r="M384" s="56">
        <f t="shared" si="175"/>
        <v>11002.9</v>
      </c>
      <c r="N384" s="56">
        <f t="shared" si="175"/>
        <v>0</v>
      </c>
    </row>
    <row r="385" spans="1:14" ht="78.75">
      <c r="A385" s="58" t="s">
        <v>183</v>
      </c>
      <c r="B385" s="41">
        <v>10</v>
      </c>
      <c r="C385" s="46" t="s">
        <v>221</v>
      </c>
      <c r="D385" s="39" t="s">
        <v>759</v>
      </c>
      <c r="E385" s="41"/>
      <c r="F385" s="40">
        <f>SUM(F386,F389)</f>
        <v>11136.9</v>
      </c>
      <c r="G385" s="40">
        <f aca="true" t="shared" si="176" ref="G385:N385">SUM(G386,G389)</f>
        <v>10188.9</v>
      </c>
      <c r="H385" s="40">
        <f t="shared" si="176"/>
        <v>948</v>
      </c>
      <c r="I385" s="40">
        <f t="shared" si="176"/>
        <v>10587.9</v>
      </c>
      <c r="J385" s="40">
        <f t="shared" si="176"/>
        <v>10587.9</v>
      </c>
      <c r="K385" s="40">
        <f t="shared" si="176"/>
        <v>0</v>
      </c>
      <c r="L385" s="40">
        <f t="shared" si="176"/>
        <v>11002.9</v>
      </c>
      <c r="M385" s="40">
        <f t="shared" si="176"/>
        <v>11002.9</v>
      </c>
      <c r="N385" s="40">
        <f t="shared" si="176"/>
        <v>0</v>
      </c>
    </row>
    <row r="386" spans="1:14" ht="173.25">
      <c r="A386" s="58" t="s">
        <v>230</v>
      </c>
      <c r="B386" s="41">
        <v>10</v>
      </c>
      <c r="C386" s="46" t="s">
        <v>221</v>
      </c>
      <c r="D386" s="39" t="s">
        <v>572</v>
      </c>
      <c r="E386" s="41"/>
      <c r="F386" s="40">
        <f aca="true" t="shared" si="177" ref="F386:N387">F387</f>
        <v>948</v>
      </c>
      <c r="G386" s="40">
        <f t="shared" si="177"/>
        <v>0</v>
      </c>
      <c r="H386" s="40">
        <f t="shared" si="177"/>
        <v>948</v>
      </c>
      <c r="I386" s="40">
        <f t="shared" si="177"/>
        <v>0</v>
      </c>
      <c r="J386" s="40">
        <f t="shared" si="177"/>
        <v>0</v>
      </c>
      <c r="K386" s="40">
        <f t="shared" si="177"/>
        <v>0</v>
      </c>
      <c r="L386" s="40">
        <f t="shared" si="177"/>
        <v>0</v>
      </c>
      <c r="M386" s="40">
        <f t="shared" si="177"/>
        <v>0</v>
      </c>
      <c r="N386" s="40">
        <f t="shared" si="177"/>
        <v>0</v>
      </c>
    </row>
    <row r="387" spans="1:14" ht="78.75">
      <c r="A387" s="58" t="s">
        <v>574</v>
      </c>
      <c r="B387" s="41">
        <v>10</v>
      </c>
      <c r="C387" s="46" t="s">
        <v>221</v>
      </c>
      <c r="D387" s="39" t="s">
        <v>573</v>
      </c>
      <c r="E387" s="41"/>
      <c r="F387" s="40">
        <f t="shared" si="177"/>
        <v>948</v>
      </c>
      <c r="G387" s="40">
        <f t="shared" si="177"/>
        <v>0</v>
      </c>
      <c r="H387" s="40">
        <f t="shared" si="177"/>
        <v>948</v>
      </c>
      <c r="I387" s="40">
        <f t="shared" si="177"/>
        <v>0</v>
      </c>
      <c r="J387" s="40">
        <f t="shared" si="177"/>
        <v>0</v>
      </c>
      <c r="K387" s="40">
        <f t="shared" si="177"/>
        <v>0</v>
      </c>
      <c r="L387" s="40">
        <f t="shared" si="177"/>
        <v>0</v>
      </c>
      <c r="M387" s="40">
        <f t="shared" si="177"/>
        <v>0</v>
      </c>
      <c r="N387" s="40">
        <f t="shared" si="177"/>
        <v>0</v>
      </c>
    </row>
    <row r="388" spans="1:14" ht="126">
      <c r="A388" s="21" t="s">
        <v>695</v>
      </c>
      <c r="B388" s="41" t="s">
        <v>889</v>
      </c>
      <c r="C388" s="46" t="s">
        <v>221</v>
      </c>
      <c r="D388" s="41" t="s">
        <v>830</v>
      </c>
      <c r="E388" s="41">
        <v>600</v>
      </c>
      <c r="F388" s="40">
        <f>SUM(G388:H388)</f>
        <v>948</v>
      </c>
      <c r="G388" s="47"/>
      <c r="H388" s="47">
        <v>948</v>
      </c>
      <c r="I388" s="40">
        <f>SUM(J388:K388)</f>
        <v>0</v>
      </c>
      <c r="J388" s="47"/>
      <c r="K388" s="47"/>
      <c r="L388" s="40">
        <f>SUM(M388:N388)</f>
        <v>0</v>
      </c>
      <c r="M388" s="47"/>
      <c r="N388" s="47"/>
    </row>
    <row r="389" spans="1:14" ht="110.25">
      <c r="A389" s="58" t="s">
        <v>249</v>
      </c>
      <c r="B389" s="41">
        <v>10</v>
      </c>
      <c r="C389" s="46" t="s">
        <v>221</v>
      </c>
      <c r="D389" s="39" t="s">
        <v>535</v>
      </c>
      <c r="E389" s="41"/>
      <c r="F389" s="40">
        <f aca="true" t="shared" si="178" ref="F389:N389">SUM(F390,F393,F396,F399,F402)</f>
        <v>10188.9</v>
      </c>
      <c r="G389" s="40">
        <f t="shared" si="178"/>
        <v>10188.9</v>
      </c>
      <c r="H389" s="40">
        <f t="shared" si="178"/>
        <v>0</v>
      </c>
      <c r="I389" s="40">
        <f t="shared" si="178"/>
        <v>10587.9</v>
      </c>
      <c r="J389" s="40">
        <f t="shared" si="178"/>
        <v>10587.9</v>
      </c>
      <c r="K389" s="40">
        <f t="shared" si="178"/>
        <v>0</v>
      </c>
      <c r="L389" s="40">
        <f t="shared" si="178"/>
        <v>11002.9</v>
      </c>
      <c r="M389" s="40">
        <f t="shared" si="178"/>
        <v>11002.9</v>
      </c>
      <c r="N389" s="40">
        <f t="shared" si="178"/>
        <v>0</v>
      </c>
    </row>
    <row r="390" spans="1:14" ht="47.25">
      <c r="A390" s="58" t="s">
        <v>867</v>
      </c>
      <c r="B390" s="41">
        <v>10</v>
      </c>
      <c r="C390" s="46" t="s">
        <v>221</v>
      </c>
      <c r="D390" s="59" t="s">
        <v>696</v>
      </c>
      <c r="E390" s="41"/>
      <c r="F390" s="40">
        <f aca="true" t="shared" si="179" ref="F390:N390">SUM(F391:F392)</f>
        <v>7761</v>
      </c>
      <c r="G390" s="40">
        <f t="shared" si="179"/>
        <v>7761</v>
      </c>
      <c r="H390" s="40">
        <f t="shared" si="179"/>
        <v>0</v>
      </c>
      <c r="I390" s="40">
        <f t="shared" si="179"/>
        <v>8070</v>
      </c>
      <c r="J390" s="40">
        <f t="shared" si="179"/>
        <v>8070</v>
      </c>
      <c r="K390" s="40">
        <f t="shared" si="179"/>
        <v>0</v>
      </c>
      <c r="L390" s="40">
        <f t="shared" si="179"/>
        <v>8391</v>
      </c>
      <c r="M390" s="40">
        <f t="shared" si="179"/>
        <v>8391</v>
      </c>
      <c r="N390" s="40">
        <f t="shared" si="179"/>
        <v>0</v>
      </c>
    </row>
    <row r="391" spans="1:14" ht="189">
      <c r="A391" s="44" t="s">
        <v>14</v>
      </c>
      <c r="B391" s="41">
        <v>10</v>
      </c>
      <c r="C391" s="46" t="s">
        <v>221</v>
      </c>
      <c r="D391" s="45" t="s">
        <v>833</v>
      </c>
      <c r="E391" s="41" t="s">
        <v>518</v>
      </c>
      <c r="F391" s="40">
        <f>SUM(G391:H391)</f>
        <v>7714</v>
      </c>
      <c r="G391" s="47">
        <v>7714</v>
      </c>
      <c r="H391" s="47"/>
      <c r="I391" s="40">
        <f>SUM(J391:K391)</f>
        <v>8023</v>
      </c>
      <c r="J391" s="47">
        <v>8023</v>
      </c>
      <c r="K391" s="47"/>
      <c r="L391" s="40">
        <f>SUM(M391:N391)</f>
        <v>8344</v>
      </c>
      <c r="M391" s="47">
        <v>8344</v>
      </c>
      <c r="N391" s="47"/>
    </row>
    <row r="392" spans="1:14" ht="94.5">
      <c r="A392" s="21" t="s">
        <v>797</v>
      </c>
      <c r="B392" s="41">
        <v>10</v>
      </c>
      <c r="C392" s="46" t="s">
        <v>221</v>
      </c>
      <c r="D392" s="45" t="s">
        <v>833</v>
      </c>
      <c r="E392" s="41" t="s">
        <v>520</v>
      </c>
      <c r="F392" s="40">
        <f>SUM(G392:H392)</f>
        <v>47</v>
      </c>
      <c r="G392" s="47">
        <v>47</v>
      </c>
      <c r="H392" s="47"/>
      <c r="I392" s="40">
        <f>SUM(J392:K392)</f>
        <v>47</v>
      </c>
      <c r="J392" s="47">
        <v>47</v>
      </c>
      <c r="K392" s="47"/>
      <c r="L392" s="40">
        <f>SUM(M392:N392)</f>
        <v>47</v>
      </c>
      <c r="M392" s="47">
        <v>47</v>
      </c>
      <c r="N392" s="47"/>
    </row>
    <row r="393" spans="1:14" ht="126">
      <c r="A393" s="43" t="s">
        <v>571</v>
      </c>
      <c r="B393" s="41">
        <v>10</v>
      </c>
      <c r="C393" s="46" t="s">
        <v>221</v>
      </c>
      <c r="D393" s="39" t="s">
        <v>536</v>
      </c>
      <c r="E393" s="41"/>
      <c r="F393" s="40">
        <f>SUM(F394,F395)</f>
        <v>431</v>
      </c>
      <c r="G393" s="40">
        <f aca="true" t="shared" si="180" ref="G393:N393">SUM(G394,G395)</f>
        <v>431</v>
      </c>
      <c r="H393" s="40">
        <f t="shared" si="180"/>
        <v>0</v>
      </c>
      <c r="I393" s="40">
        <f t="shared" si="180"/>
        <v>448</v>
      </c>
      <c r="J393" s="40">
        <f t="shared" si="180"/>
        <v>448</v>
      </c>
      <c r="K393" s="40">
        <f t="shared" si="180"/>
        <v>0</v>
      </c>
      <c r="L393" s="40">
        <f t="shared" si="180"/>
        <v>466</v>
      </c>
      <c r="M393" s="40">
        <f t="shared" si="180"/>
        <v>466</v>
      </c>
      <c r="N393" s="40">
        <f t="shared" si="180"/>
        <v>0</v>
      </c>
    </row>
    <row r="394" spans="1:14" ht="236.25">
      <c r="A394" s="44" t="s">
        <v>798</v>
      </c>
      <c r="B394" s="41">
        <v>10</v>
      </c>
      <c r="C394" s="46" t="s">
        <v>221</v>
      </c>
      <c r="D394" s="45" t="s">
        <v>834</v>
      </c>
      <c r="E394" s="41" t="s">
        <v>518</v>
      </c>
      <c r="F394" s="40">
        <f>SUM(G394:H394)</f>
        <v>427</v>
      </c>
      <c r="G394" s="47">
        <v>427</v>
      </c>
      <c r="H394" s="47"/>
      <c r="I394" s="40">
        <f>SUM(J394:K394)</f>
        <v>444</v>
      </c>
      <c r="J394" s="47">
        <v>444</v>
      </c>
      <c r="K394" s="47"/>
      <c r="L394" s="40">
        <f>SUM(M394:N394)</f>
        <v>462</v>
      </c>
      <c r="M394" s="47">
        <v>462</v>
      </c>
      <c r="N394" s="47"/>
    </row>
    <row r="395" spans="1:14" ht="157.5">
      <c r="A395" s="21" t="s">
        <v>335</v>
      </c>
      <c r="B395" s="41">
        <v>10</v>
      </c>
      <c r="C395" s="46" t="s">
        <v>221</v>
      </c>
      <c r="D395" s="45" t="s">
        <v>834</v>
      </c>
      <c r="E395" s="41" t="s">
        <v>520</v>
      </c>
      <c r="F395" s="40">
        <f>SUM(G395:H395)</f>
        <v>4</v>
      </c>
      <c r="G395" s="47">
        <v>4</v>
      </c>
      <c r="H395" s="47"/>
      <c r="I395" s="40">
        <f>SUM(J395:K395)</f>
        <v>4</v>
      </c>
      <c r="J395" s="47">
        <v>4</v>
      </c>
      <c r="K395" s="47"/>
      <c r="L395" s="40">
        <f>SUM(M395:N395)</f>
        <v>4</v>
      </c>
      <c r="M395" s="47">
        <v>4</v>
      </c>
      <c r="N395" s="47"/>
    </row>
    <row r="396" spans="1:14" ht="78.75">
      <c r="A396" s="43" t="s">
        <v>503</v>
      </c>
      <c r="B396" s="41">
        <v>10</v>
      </c>
      <c r="C396" s="46" t="s">
        <v>221</v>
      </c>
      <c r="D396" s="59" t="s">
        <v>336</v>
      </c>
      <c r="E396" s="41"/>
      <c r="F396" s="40">
        <f>SUM(G396:H396)</f>
        <v>610</v>
      </c>
      <c r="G396" s="40">
        <f>SUM(G397:G398)</f>
        <v>610</v>
      </c>
      <c r="H396" s="40">
        <f>SUM(H397:H398)</f>
        <v>0</v>
      </c>
      <c r="I396" s="40">
        <f>SUM(J396:K396)</f>
        <v>632</v>
      </c>
      <c r="J396" s="40">
        <f>SUM(J397:J398)</f>
        <v>632</v>
      </c>
      <c r="K396" s="40">
        <f>SUM(K397:K398)</f>
        <v>0</v>
      </c>
      <c r="L396" s="40">
        <f>SUM(M396:N396)</f>
        <v>655</v>
      </c>
      <c r="M396" s="40">
        <f>SUM(M397:M398)</f>
        <v>655</v>
      </c>
      <c r="N396" s="40">
        <f>SUM(N397:N398)</f>
        <v>0</v>
      </c>
    </row>
    <row r="397" spans="1:14" ht="204.75">
      <c r="A397" s="44" t="s">
        <v>504</v>
      </c>
      <c r="B397" s="41">
        <v>10</v>
      </c>
      <c r="C397" s="46" t="s">
        <v>221</v>
      </c>
      <c r="D397" s="45" t="s">
        <v>835</v>
      </c>
      <c r="E397" s="41" t="s">
        <v>518</v>
      </c>
      <c r="F397" s="40">
        <f>SUM(G397:H397)</f>
        <v>551</v>
      </c>
      <c r="G397" s="47">
        <v>551</v>
      </c>
      <c r="H397" s="47"/>
      <c r="I397" s="40">
        <f>SUM(J397:K397)</f>
        <v>573</v>
      </c>
      <c r="J397" s="47">
        <v>573</v>
      </c>
      <c r="K397" s="47"/>
      <c r="L397" s="40">
        <f>SUM(M397:N397)</f>
        <v>596</v>
      </c>
      <c r="M397" s="47">
        <v>596</v>
      </c>
      <c r="N397" s="47"/>
    </row>
    <row r="398" spans="1:14" ht="110.25">
      <c r="A398" s="21" t="s">
        <v>505</v>
      </c>
      <c r="B398" s="41">
        <v>10</v>
      </c>
      <c r="C398" s="46" t="s">
        <v>221</v>
      </c>
      <c r="D398" s="45" t="s">
        <v>835</v>
      </c>
      <c r="E398" s="41" t="s">
        <v>520</v>
      </c>
      <c r="F398" s="40">
        <f>SUM(G398:H398)</f>
        <v>59</v>
      </c>
      <c r="G398" s="47">
        <v>59</v>
      </c>
      <c r="H398" s="47"/>
      <c r="I398" s="40">
        <f>SUM(J398:K398)</f>
        <v>59</v>
      </c>
      <c r="J398" s="47">
        <v>59</v>
      </c>
      <c r="K398" s="47"/>
      <c r="L398" s="40">
        <f>SUM(M398:N398)</f>
        <v>59</v>
      </c>
      <c r="M398" s="47">
        <v>59</v>
      </c>
      <c r="N398" s="47"/>
    </row>
    <row r="399" spans="1:14" ht="94.5">
      <c r="A399" s="43" t="s">
        <v>149</v>
      </c>
      <c r="B399" s="41">
        <v>10</v>
      </c>
      <c r="C399" s="46" t="s">
        <v>221</v>
      </c>
      <c r="D399" s="59" t="s">
        <v>506</v>
      </c>
      <c r="E399" s="41"/>
      <c r="F399" s="40">
        <f aca="true" t="shared" si="181" ref="F399:N399">SUM(F400:F401)</f>
        <v>1386</v>
      </c>
      <c r="G399" s="40">
        <f t="shared" si="181"/>
        <v>1386</v>
      </c>
      <c r="H399" s="40">
        <f t="shared" si="181"/>
        <v>0</v>
      </c>
      <c r="I399" s="40">
        <f t="shared" si="181"/>
        <v>1437</v>
      </c>
      <c r="J399" s="40">
        <f t="shared" si="181"/>
        <v>1437</v>
      </c>
      <c r="K399" s="40">
        <f t="shared" si="181"/>
        <v>0</v>
      </c>
      <c r="L399" s="40">
        <f t="shared" si="181"/>
        <v>1490</v>
      </c>
      <c r="M399" s="40">
        <f t="shared" si="181"/>
        <v>1490</v>
      </c>
      <c r="N399" s="40">
        <f t="shared" si="181"/>
        <v>0</v>
      </c>
    </row>
    <row r="400" spans="1:14" ht="220.5">
      <c r="A400" s="44" t="s">
        <v>147</v>
      </c>
      <c r="B400" s="41">
        <v>10</v>
      </c>
      <c r="C400" s="46" t="s">
        <v>221</v>
      </c>
      <c r="D400" s="45" t="s">
        <v>836</v>
      </c>
      <c r="E400" s="41" t="s">
        <v>518</v>
      </c>
      <c r="F400" s="40">
        <f>SUM(G400:H400)</f>
        <v>1286</v>
      </c>
      <c r="G400" s="47">
        <v>1286</v>
      </c>
      <c r="H400" s="47"/>
      <c r="I400" s="40">
        <f>SUM(J400:K400)</f>
        <v>1337</v>
      </c>
      <c r="J400" s="47">
        <v>1337</v>
      </c>
      <c r="K400" s="47"/>
      <c r="L400" s="40">
        <f>SUM(M400:N400)</f>
        <v>1390</v>
      </c>
      <c r="M400" s="47">
        <v>1390</v>
      </c>
      <c r="N400" s="47"/>
    </row>
    <row r="401" spans="1:14" ht="126">
      <c r="A401" s="21" t="s">
        <v>148</v>
      </c>
      <c r="B401" s="41">
        <v>10</v>
      </c>
      <c r="C401" s="46" t="s">
        <v>221</v>
      </c>
      <c r="D401" s="45" t="s">
        <v>836</v>
      </c>
      <c r="E401" s="41" t="s">
        <v>520</v>
      </c>
      <c r="F401" s="40">
        <f>SUM(G401:H401)</f>
        <v>100</v>
      </c>
      <c r="G401" s="47">
        <v>100</v>
      </c>
      <c r="H401" s="47"/>
      <c r="I401" s="40">
        <f>SUM(J401:K401)</f>
        <v>100</v>
      </c>
      <c r="J401" s="47">
        <v>100</v>
      </c>
      <c r="K401" s="47"/>
      <c r="L401" s="40">
        <f>SUM(M401:N401)</f>
        <v>100</v>
      </c>
      <c r="M401" s="47">
        <v>100</v>
      </c>
      <c r="N401" s="47"/>
    </row>
    <row r="402" spans="1:14" ht="63">
      <c r="A402" s="43" t="s">
        <v>151</v>
      </c>
      <c r="B402" s="41">
        <v>10</v>
      </c>
      <c r="C402" s="46" t="s">
        <v>221</v>
      </c>
      <c r="D402" s="59" t="s">
        <v>150</v>
      </c>
      <c r="E402" s="41"/>
      <c r="F402" s="40">
        <f aca="true" t="shared" si="182" ref="F402:N402">F403</f>
        <v>0.9</v>
      </c>
      <c r="G402" s="40">
        <f t="shared" si="182"/>
        <v>0.9</v>
      </c>
      <c r="H402" s="40">
        <f t="shared" si="182"/>
        <v>0</v>
      </c>
      <c r="I402" s="40">
        <f t="shared" si="182"/>
        <v>0.9</v>
      </c>
      <c r="J402" s="40">
        <f t="shared" si="182"/>
        <v>0.9</v>
      </c>
      <c r="K402" s="40">
        <f t="shared" si="182"/>
        <v>0</v>
      </c>
      <c r="L402" s="40">
        <f t="shared" si="182"/>
        <v>0.9</v>
      </c>
      <c r="M402" s="40">
        <f t="shared" si="182"/>
        <v>0.9</v>
      </c>
      <c r="N402" s="40">
        <f t="shared" si="182"/>
        <v>0</v>
      </c>
    </row>
    <row r="403" spans="1:14" ht="94.5">
      <c r="A403" s="21" t="s">
        <v>692</v>
      </c>
      <c r="B403" s="41">
        <v>10</v>
      </c>
      <c r="C403" s="46" t="s">
        <v>221</v>
      </c>
      <c r="D403" s="45" t="s">
        <v>837</v>
      </c>
      <c r="E403" s="41" t="s">
        <v>520</v>
      </c>
      <c r="F403" s="40">
        <f>SUM(G403:H403)</f>
        <v>0.9</v>
      </c>
      <c r="G403" s="47">
        <v>0.9</v>
      </c>
      <c r="H403" s="47"/>
      <c r="I403" s="40">
        <f>SUM(J403:K403)</f>
        <v>0.9</v>
      </c>
      <c r="J403" s="47">
        <v>0.9</v>
      </c>
      <c r="K403" s="47"/>
      <c r="L403" s="40">
        <f>SUM(M403:N403)</f>
        <v>0.9</v>
      </c>
      <c r="M403" s="47">
        <v>0.9</v>
      </c>
      <c r="N403" s="47"/>
    </row>
    <row r="404" spans="1:14" ht="22.5" customHeight="1">
      <c r="A404" s="165" t="s">
        <v>890</v>
      </c>
      <c r="B404" s="55">
        <v>11</v>
      </c>
      <c r="C404" s="41"/>
      <c r="D404" s="41"/>
      <c r="E404" s="41"/>
      <c r="F404" s="56">
        <f>SUM(F405)</f>
        <v>44437</v>
      </c>
      <c r="G404" s="56">
        <f aca="true" t="shared" si="183" ref="G404:N404">SUM(G405)</f>
        <v>0</v>
      </c>
      <c r="H404" s="56">
        <f t="shared" si="183"/>
        <v>44437</v>
      </c>
      <c r="I404" s="56">
        <f t="shared" si="183"/>
        <v>38461</v>
      </c>
      <c r="J404" s="56">
        <f t="shared" si="183"/>
        <v>0</v>
      </c>
      <c r="K404" s="56">
        <f t="shared" si="183"/>
        <v>38461</v>
      </c>
      <c r="L404" s="56">
        <f t="shared" si="183"/>
        <v>37973</v>
      </c>
      <c r="M404" s="56">
        <f t="shared" si="183"/>
        <v>0</v>
      </c>
      <c r="N404" s="56">
        <f t="shared" si="183"/>
        <v>37973</v>
      </c>
    </row>
    <row r="405" spans="1:14" ht="24" customHeight="1">
      <c r="A405" s="165" t="s">
        <v>891</v>
      </c>
      <c r="B405" s="55">
        <v>11</v>
      </c>
      <c r="C405" s="82" t="s">
        <v>546</v>
      </c>
      <c r="D405" s="41"/>
      <c r="E405" s="41"/>
      <c r="F405" s="56">
        <f>SUM(F406,)</f>
        <v>44437</v>
      </c>
      <c r="G405" s="56">
        <f aca="true" t="shared" si="184" ref="G405:N405">SUM(G406,)</f>
        <v>0</v>
      </c>
      <c r="H405" s="56">
        <f t="shared" si="184"/>
        <v>44437</v>
      </c>
      <c r="I405" s="56">
        <f t="shared" si="184"/>
        <v>38461</v>
      </c>
      <c r="J405" s="56">
        <f t="shared" si="184"/>
        <v>0</v>
      </c>
      <c r="K405" s="56">
        <f t="shared" si="184"/>
        <v>38461</v>
      </c>
      <c r="L405" s="56">
        <f t="shared" si="184"/>
        <v>37973</v>
      </c>
      <c r="M405" s="56">
        <f t="shared" si="184"/>
        <v>0</v>
      </c>
      <c r="N405" s="56">
        <f t="shared" si="184"/>
        <v>37973</v>
      </c>
    </row>
    <row r="406" spans="1:14" ht="94.5">
      <c r="A406" s="58" t="s">
        <v>238</v>
      </c>
      <c r="B406" s="41" t="s">
        <v>892</v>
      </c>
      <c r="C406" s="46" t="s">
        <v>546</v>
      </c>
      <c r="D406" s="39" t="s">
        <v>902</v>
      </c>
      <c r="E406" s="41"/>
      <c r="F406" s="40">
        <f>F407</f>
        <v>44437</v>
      </c>
      <c r="G406" s="40">
        <f aca="true" t="shared" si="185" ref="G406:N407">G407</f>
        <v>0</v>
      </c>
      <c r="H406" s="40">
        <f t="shared" si="185"/>
        <v>44437</v>
      </c>
      <c r="I406" s="40">
        <f>I407</f>
        <v>38461</v>
      </c>
      <c r="J406" s="40">
        <f t="shared" si="185"/>
        <v>0</v>
      </c>
      <c r="K406" s="40">
        <f t="shared" si="185"/>
        <v>38461</v>
      </c>
      <c r="L406" s="40">
        <f>L407</f>
        <v>37973</v>
      </c>
      <c r="M406" s="40">
        <f t="shared" si="185"/>
        <v>0</v>
      </c>
      <c r="N406" s="40">
        <f t="shared" si="185"/>
        <v>37973</v>
      </c>
    </row>
    <row r="407" spans="1:14" ht="141.75">
      <c r="A407" s="58" t="s">
        <v>921</v>
      </c>
      <c r="B407" s="41" t="s">
        <v>892</v>
      </c>
      <c r="C407" s="46" t="s">
        <v>546</v>
      </c>
      <c r="D407" s="39" t="s">
        <v>904</v>
      </c>
      <c r="E407" s="41"/>
      <c r="F407" s="40">
        <f>F408</f>
        <v>44437</v>
      </c>
      <c r="G407" s="40">
        <f t="shared" si="185"/>
        <v>0</v>
      </c>
      <c r="H407" s="40">
        <f t="shared" si="185"/>
        <v>44437</v>
      </c>
      <c r="I407" s="40">
        <f>I408</f>
        <v>38461</v>
      </c>
      <c r="J407" s="40">
        <f t="shared" si="185"/>
        <v>0</v>
      </c>
      <c r="K407" s="40">
        <f t="shared" si="185"/>
        <v>38461</v>
      </c>
      <c r="L407" s="40">
        <f>L408</f>
        <v>37973</v>
      </c>
      <c r="M407" s="40">
        <f t="shared" si="185"/>
        <v>0</v>
      </c>
      <c r="N407" s="40">
        <f t="shared" si="185"/>
        <v>37973</v>
      </c>
    </row>
    <row r="408" spans="1:14" ht="94.5">
      <c r="A408" s="58" t="s">
        <v>586</v>
      </c>
      <c r="B408" s="41" t="s">
        <v>892</v>
      </c>
      <c r="C408" s="46" t="s">
        <v>546</v>
      </c>
      <c r="D408" s="39" t="s">
        <v>903</v>
      </c>
      <c r="E408" s="41"/>
      <c r="F408" s="40">
        <f aca="true" t="shared" si="186" ref="F408:N408">SUM(F409:F409)</f>
        <v>44437</v>
      </c>
      <c r="G408" s="40">
        <f t="shared" si="186"/>
        <v>0</v>
      </c>
      <c r="H408" s="40">
        <f t="shared" si="186"/>
        <v>44437</v>
      </c>
      <c r="I408" s="40">
        <f t="shared" si="186"/>
        <v>38461</v>
      </c>
      <c r="J408" s="40">
        <f t="shared" si="186"/>
        <v>0</v>
      </c>
      <c r="K408" s="40">
        <f t="shared" si="186"/>
        <v>38461</v>
      </c>
      <c r="L408" s="40">
        <f t="shared" si="186"/>
        <v>37973</v>
      </c>
      <c r="M408" s="40">
        <f t="shared" si="186"/>
        <v>0</v>
      </c>
      <c r="N408" s="40">
        <f t="shared" si="186"/>
        <v>37973</v>
      </c>
    </row>
    <row r="409" spans="1:14" ht="157.5">
      <c r="A409" s="43" t="s">
        <v>2</v>
      </c>
      <c r="B409" s="41" t="s">
        <v>892</v>
      </c>
      <c r="C409" s="46" t="s">
        <v>546</v>
      </c>
      <c r="D409" s="41" t="s">
        <v>317</v>
      </c>
      <c r="E409" s="41" t="s">
        <v>883</v>
      </c>
      <c r="F409" s="40">
        <f>SUM(G409:H409)</f>
        <v>44437</v>
      </c>
      <c r="G409" s="40">
        <v>0</v>
      </c>
      <c r="H409" s="40">
        <v>44437</v>
      </c>
      <c r="I409" s="40">
        <f>SUM(J409:K409)</f>
        <v>38461</v>
      </c>
      <c r="J409" s="40">
        <v>0</v>
      </c>
      <c r="K409" s="40">
        <v>38461</v>
      </c>
      <c r="L409" s="40">
        <f>SUM(M409:N409)</f>
        <v>37973</v>
      </c>
      <c r="M409" s="40">
        <v>0</v>
      </c>
      <c r="N409" s="40">
        <v>37973</v>
      </c>
    </row>
    <row r="410" spans="1:14" ht="21.75" customHeight="1">
      <c r="A410" s="98" t="s">
        <v>898</v>
      </c>
      <c r="B410" s="70" t="s">
        <v>908</v>
      </c>
      <c r="C410" s="70"/>
      <c r="D410" s="70"/>
      <c r="E410" s="70"/>
      <c r="F410" s="71">
        <f>F411</f>
        <v>494</v>
      </c>
      <c r="G410" s="71">
        <f aca="true" t="shared" si="187" ref="G410:N413">G411</f>
        <v>0</v>
      </c>
      <c r="H410" s="71">
        <f t="shared" si="187"/>
        <v>494</v>
      </c>
      <c r="I410" s="71">
        <f>I411</f>
        <v>0</v>
      </c>
      <c r="J410" s="71">
        <f t="shared" si="187"/>
        <v>0</v>
      </c>
      <c r="K410" s="71">
        <f t="shared" si="187"/>
        <v>0</v>
      </c>
      <c r="L410" s="71">
        <f>L411</f>
        <v>0</v>
      </c>
      <c r="M410" s="71">
        <f t="shared" si="187"/>
        <v>0</v>
      </c>
      <c r="N410" s="71">
        <f t="shared" si="187"/>
        <v>0</v>
      </c>
    </row>
    <row r="411" spans="1:14" ht="37.5" customHeight="1">
      <c r="A411" s="98" t="s">
        <v>214</v>
      </c>
      <c r="B411" s="70" t="s">
        <v>908</v>
      </c>
      <c r="C411" s="118" t="s">
        <v>553</v>
      </c>
      <c r="D411" s="70"/>
      <c r="E411" s="70"/>
      <c r="F411" s="71">
        <f>F412</f>
        <v>494</v>
      </c>
      <c r="G411" s="71">
        <f t="shared" si="187"/>
        <v>0</v>
      </c>
      <c r="H411" s="71">
        <f t="shared" si="187"/>
        <v>494</v>
      </c>
      <c r="I411" s="71">
        <f>I412</f>
        <v>0</v>
      </c>
      <c r="J411" s="71">
        <f t="shared" si="187"/>
        <v>0</v>
      </c>
      <c r="K411" s="71">
        <f t="shared" si="187"/>
        <v>0</v>
      </c>
      <c r="L411" s="71">
        <f>L412</f>
        <v>0</v>
      </c>
      <c r="M411" s="71">
        <f t="shared" si="187"/>
        <v>0</v>
      </c>
      <c r="N411" s="71">
        <f t="shared" si="187"/>
        <v>0</v>
      </c>
    </row>
    <row r="412" spans="1:14" ht="47.25">
      <c r="A412" s="93" t="s">
        <v>763</v>
      </c>
      <c r="B412" s="97" t="s">
        <v>908</v>
      </c>
      <c r="C412" s="119" t="s">
        <v>553</v>
      </c>
      <c r="D412" s="39" t="s">
        <v>157</v>
      </c>
      <c r="E412" s="97"/>
      <c r="F412" s="72">
        <f>F413</f>
        <v>494</v>
      </c>
      <c r="G412" s="72">
        <f t="shared" si="187"/>
        <v>0</v>
      </c>
      <c r="H412" s="72">
        <f t="shared" si="187"/>
        <v>494</v>
      </c>
      <c r="I412" s="72">
        <f>I413</f>
        <v>0</v>
      </c>
      <c r="J412" s="72">
        <f t="shared" si="187"/>
        <v>0</v>
      </c>
      <c r="K412" s="72">
        <f t="shared" si="187"/>
        <v>0</v>
      </c>
      <c r="L412" s="72">
        <f>L413</f>
        <v>0</v>
      </c>
      <c r="M412" s="72">
        <f t="shared" si="187"/>
        <v>0</v>
      </c>
      <c r="N412" s="72">
        <f t="shared" si="187"/>
        <v>0</v>
      </c>
    </row>
    <row r="413" spans="1:14" ht="31.5">
      <c r="A413" s="93" t="s">
        <v>160</v>
      </c>
      <c r="B413" s="97" t="s">
        <v>908</v>
      </c>
      <c r="C413" s="119" t="s">
        <v>553</v>
      </c>
      <c r="D413" s="39" t="s">
        <v>158</v>
      </c>
      <c r="E413" s="97"/>
      <c r="F413" s="72">
        <f>F414</f>
        <v>494</v>
      </c>
      <c r="G413" s="72">
        <f t="shared" si="187"/>
        <v>0</v>
      </c>
      <c r="H413" s="72">
        <f t="shared" si="187"/>
        <v>494</v>
      </c>
      <c r="I413" s="72">
        <f>I414</f>
        <v>0</v>
      </c>
      <c r="J413" s="72">
        <f t="shared" si="187"/>
        <v>0</v>
      </c>
      <c r="K413" s="72">
        <f t="shared" si="187"/>
        <v>0</v>
      </c>
      <c r="L413" s="72">
        <f>L414</f>
        <v>0</v>
      </c>
      <c r="M413" s="72">
        <f t="shared" si="187"/>
        <v>0</v>
      </c>
      <c r="N413" s="72">
        <f t="shared" si="187"/>
        <v>0</v>
      </c>
    </row>
    <row r="414" spans="1:14" ht="78.75">
      <c r="A414" s="95" t="s">
        <v>740</v>
      </c>
      <c r="B414" s="97" t="s">
        <v>908</v>
      </c>
      <c r="C414" s="119" t="s">
        <v>553</v>
      </c>
      <c r="D414" s="96" t="s">
        <v>896</v>
      </c>
      <c r="E414" s="97" t="s">
        <v>897</v>
      </c>
      <c r="F414" s="72">
        <f>SUM(G414:H414)</f>
        <v>494</v>
      </c>
      <c r="G414" s="63"/>
      <c r="H414" s="47">
        <v>494</v>
      </c>
      <c r="I414" s="72">
        <f>SUM(J414:K414)</f>
        <v>0</v>
      </c>
      <c r="J414" s="63"/>
      <c r="K414" s="47"/>
      <c r="L414" s="72">
        <f>SUM(M414:N414)</f>
        <v>0</v>
      </c>
      <c r="M414" s="63"/>
      <c r="N414" s="47"/>
    </row>
    <row r="415" spans="1:14" ht="74.25" customHeight="1">
      <c r="A415" s="165" t="s">
        <v>525</v>
      </c>
      <c r="B415" s="55">
        <v>14</v>
      </c>
      <c r="C415" s="41"/>
      <c r="D415" s="41"/>
      <c r="E415" s="41"/>
      <c r="F415" s="56">
        <f>SUM(F416,)</f>
        <v>21755</v>
      </c>
      <c r="G415" s="56">
        <f aca="true" t="shared" si="188" ref="G415:N415">SUM(G416,)</f>
        <v>17286</v>
      </c>
      <c r="H415" s="56">
        <f t="shared" si="188"/>
        <v>4469</v>
      </c>
      <c r="I415" s="56">
        <f t="shared" si="188"/>
        <v>21755</v>
      </c>
      <c r="J415" s="56">
        <f t="shared" si="188"/>
        <v>17286</v>
      </c>
      <c r="K415" s="56">
        <f t="shared" si="188"/>
        <v>4469</v>
      </c>
      <c r="L415" s="56">
        <f t="shared" si="188"/>
        <v>21755</v>
      </c>
      <c r="M415" s="56">
        <f t="shared" si="188"/>
        <v>17286</v>
      </c>
      <c r="N415" s="56">
        <f t="shared" si="188"/>
        <v>4469</v>
      </c>
    </row>
    <row r="416" spans="1:14" ht="88.5" customHeight="1">
      <c r="A416" s="165" t="s">
        <v>278</v>
      </c>
      <c r="B416" s="55">
        <v>14</v>
      </c>
      <c r="C416" s="82" t="s">
        <v>546</v>
      </c>
      <c r="D416" s="41"/>
      <c r="E416" s="41"/>
      <c r="F416" s="56">
        <f aca="true" t="shared" si="189" ref="F416:N416">SUM(F419,F420)</f>
        <v>21755</v>
      </c>
      <c r="G416" s="56">
        <f t="shared" si="189"/>
        <v>17286</v>
      </c>
      <c r="H416" s="56">
        <f t="shared" si="189"/>
        <v>4469</v>
      </c>
      <c r="I416" s="56">
        <f t="shared" si="189"/>
        <v>21755</v>
      </c>
      <c r="J416" s="56">
        <f t="shared" si="189"/>
        <v>17286</v>
      </c>
      <c r="K416" s="56">
        <f t="shared" si="189"/>
        <v>4469</v>
      </c>
      <c r="L416" s="56">
        <f t="shared" si="189"/>
        <v>21755</v>
      </c>
      <c r="M416" s="56">
        <f t="shared" si="189"/>
        <v>17286</v>
      </c>
      <c r="N416" s="56">
        <f t="shared" si="189"/>
        <v>4469</v>
      </c>
    </row>
    <row r="417" spans="1:14" ht="47.25">
      <c r="A417" s="93" t="s">
        <v>763</v>
      </c>
      <c r="B417" s="41">
        <v>14</v>
      </c>
      <c r="C417" s="46" t="s">
        <v>546</v>
      </c>
      <c r="D417" s="59" t="s">
        <v>157</v>
      </c>
      <c r="E417" s="41"/>
      <c r="F417" s="40">
        <f aca="true" t="shared" si="190" ref="F417:N417">F418</f>
        <v>21755</v>
      </c>
      <c r="G417" s="40">
        <f t="shared" si="190"/>
        <v>17286</v>
      </c>
      <c r="H417" s="40">
        <f t="shared" si="190"/>
        <v>4469</v>
      </c>
      <c r="I417" s="40">
        <f t="shared" si="190"/>
        <v>21755</v>
      </c>
      <c r="J417" s="40">
        <f t="shared" si="190"/>
        <v>17286</v>
      </c>
      <c r="K417" s="40">
        <f t="shared" si="190"/>
        <v>4469</v>
      </c>
      <c r="L417" s="40">
        <f t="shared" si="190"/>
        <v>21755</v>
      </c>
      <c r="M417" s="40">
        <f t="shared" si="190"/>
        <v>17286</v>
      </c>
      <c r="N417" s="40">
        <f t="shared" si="190"/>
        <v>4469</v>
      </c>
    </row>
    <row r="418" spans="1:14" ht="31.5">
      <c r="A418" s="93" t="s">
        <v>160</v>
      </c>
      <c r="B418" s="41">
        <v>14</v>
      </c>
      <c r="C418" s="46" t="s">
        <v>546</v>
      </c>
      <c r="D418" s="59" t="s">
        <v>158</v>
      </c>
      <c r="E418" s="41"/>
      <c r="F418" s="40">
        <f aca="true" t="shared" si="191" ref="F418:N418">SUM(F419:F420)</f>
        <v>21755</v>
      </c>
      <c r="G418" s="40">
        <f t="shared" si="191"/>
        <v>17286</v>
      </c>
      <c r="H418" s="40">
        <f t="shared" si="191"/>
        <v>4469</v>
      </c>
      <c r="I418" s="40">
        <f t="shared" si="191"/>
        <v>21755</v>
      </c>
      <c r="J418" s="40">
        <f t="shared" si="191"/>
        <v>17286</v>
      </c>
      <c r="K418" s="40">
        <f t="shared" si="191"/>
        <v>4469</v>
      </c>
      <c r="L418" s="40">
        <f t="shared" si="191"/>
        <v>21755</v>
      </c>
      <c r="M418" s="40">
        <f t="shared" si="191"/>
        <v>17286</v>
      </c>
      <c r="N418" s="40">
        <f t="shared" si="191"/>
        <v>4469</v>
      </c>
    </row>
    <row r="419" spans="1:14" ht="102.75" customHeight="1">
      <c r="A419" s="43" t="s">
        <v>252</v>
      </c>
      <c r="B419" s="41">
        <v>14</v>
      </c>
      <c r="C419" s="46" t="s">
        <v>546</v>
      </c>
      <c r="D419" s="45" t="s">
        <v>155</v>
      </c>
      <c r="E419" s="41" t="s">
        <v>906</v>
      </c>
      <c r="F419" s="40">
        <f>SUM(G419:H419)</f>
        <v>17286</v>
      </c>
      <c r="G419" s="40">
        <v>17286</v>
      </c>
      <c r="H419" s="40"/>
      <c r="I419" s="40">
        <f>SUM(J419:K419)</f>
        <v>17286</v>
      </c>
      <c r="J419" s="40">
        <v>17286</v>
      </c>
      <c r="K419" s="40">
        <v>0</v>
      </c>
      <c r="L419" s="40">
        <f>SUM(M419:N419)</f>
        <v>17286</v>
      </c>
      <c r="M419" s="40">
        <v>17286</v>
      </c>
      <c r="N419" s="40">
        <v>0</v>
      </c>
    </row>
    <row r="420" spans="1:14" ht="63">
      <c r="A420" s="58" t="s">
        <v>120</v>
      </c>
      <c r="B420" s="41" t="s">
        <v>280</v>
      </c>
      <c r="C420" s="46" t="s">
        <v>546</v>
      </c>
      <c r="D420" s="45" t="s">
        <v>156</v>
      </c>
      <c r="E420" s="41" t="s">
        <v>906</v>
      </c>
      <c r="F420" s="40">
        <f>SUM(G420:H420)</f>
        <v>4469</v>
      </c>
      <c r="G420" s="40"/>
      <c r="H420" s="40">
        <v>4469</v>
      </c>
      <c r="I420" s="40">
        <f>SUM(J420:K420)</f>
        <v>4469</v>
      </c>
      <c r="J420" s="40"/>
      <c r="K420" s="40">
        <v>4469</v>
      </c>
      <c r="L420" s="40">
        <f>SUM(M420:N420)</f>
        <v>4469</v>
      </c>
      <c r="M420" s="40"/>
      <c r="N420" s="40">
        <v>4469</v>
      </c>
    </row>
    <row r="421" spans="1:14" ht="30.75" customHeight="1">
      <c r="A421" s="98" t="s">
        <v>331</v>
      </c>
      <c r="B421" s="70"/>
      <c r="C421" s="70"/>
      <c r="D421" s="70"/>
      <c r="E421" s="70"/>
      <c r="F421" s="71">
        <f aca="true" t="shared" si="192" ref="F421:N421">SUM(F10,F58,F63,F82,F127,F150,F160,F218,F263,F270,F404,F410,F415)</f>
        <v>1323587.1</v>
      </c>
      <c r="G421" s="71">
        <f t="shared" si="192"/>
        <v>816510</v>
      </c>
      <c r="H421" s="71">
        <f t="shared" si="192"/>
        <v>507077.10000000003</v>
      </c>
      <c r="I421" s="71">
        <f t="shared" si="192"/>
        <v>1106128.4</v>
      </c>
      <c r="J421" s="71">
        <f t="shared" si="192"/>
        <v>650421.3</v>
      </c>
      <c r="K421" s="71">
        <f t="shared" si="192"/>
        <v>455707.1</v>
      </c>
      <c r="L421" s="71">
        <f t="shared" si="192"/>
        <v>1119707.7</v>
      </c>
      <c r="M421" s="71">
        <f t="shared" si="192"/>
        <v>668013.1</v>
      </c>
      <c r="N421" s="71">
        <f t="shared" si="192"/>
        <v>451694.6</v>
      </c>
    </row>
    <row r="422" spans="1:14" ht="15.75">
      <c r="A422" s="120"/>
      <c r="B422" s="121"/>
      <c r="C422" s="121"/>
      <c r="D422" s="121"/>
      <c r="E422" s="121"/>
      <c r="F422" s="122"/>
      <c r="G422" s="122"/>
      <c r="H422" s="122"/>
      <c r="I422" s="122"/>
      <c r="J422" s="122"/>
      <c r="K422" s="122"/>
      <c r="L422" s="122"/>
      <c r="M422" s="122"/>
      <c r="N422" s="122"/>
    </row>
  </sheetData>
  <sheetProtection/>
  <mergeCells count="19">
    <mergeCell ref="A4:M4"/>
    <mergeCell ref="A1:L1"/>
    <mergeCell ref="A2:L2"/>
    <mergeCell ref="A3:L3"/>
    <mergeCell ref="A6:L6"/>
    <mergeCell ref="G8:G9"/>
    <mergeCell ref="H8:H9"/>
    <mergeCell ref="A8:A9"/>
    <mergeCell ref="B8:B9"/>
    <mergeCell ref="C8:C9"/>
    <mergeCell ref="M8:M9"/>
    <mergeCell ref="D8:D9"/>
    <mergeCell ref="N8:N9"/>
    <mergeCell ref="I8:I9"/>
    <mergeCell ref="J8:J9"/>
    <mergeCell ref="K8:K9"/>
    <mergeCell ref="L8:L9"/>
    <mergeCell ref="E8:E9"/>
    <mergeCell ref="F8:F9"/>
  </mergeCells>
  <printOptions/>
  <pageMargins left="0.5905511811023623" right="0" top="0.3937007874015748" bottom="0.1968503937007874" header="0" footer="0"/>
  <pageSetup firstPageNumber="89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6"/>
  <sheetViews>
    <sheetView zoomScale="80" zoomScaleNormal="80" workbookViewId="0" topLeftCell="A224">
      <selection activeCell="G305" sqref="G1:H16384"/>
    </sheetView>
  </sheetViews>
  <sheetFormatPr defaultColWidth="9.00390625" defaultRowHeight="12.75"/>
  <cols>
    <col min="1" max="1" width="34.375" style="99" customWidth="1"/>
    <col min="2" max="2" width="14.75390625" style="100" customWidth="1"/>
    <col min="3" max="3" width="5.625" style="100" customWidth="1"/>
    <col min="4" max="4" width="4.75390625" style="100" customWidth="1"/>
    <col min="5" max="5" width="5.00390625" style="100" customWidth="1"/>
    <col min="6" max="6" width="12.625" style="101" customWidth="1"/>
    <col min="7" max="7" width="11.25390625" style="102" hidden="1" customWidth="1"/>
    <col min="8" max="8" width="11.375" style="102" hidden="1" customWidth="1"/>
    <col min="9" max="9" width="12.75390625" style="101" customWidth="1"/>
    <col min="10" max="10" width="12.75390625" style="102" hidden="1" customWidth="1"/>
    <col min="11" max="11" width="10.75390625" style="102" hidden="1" customWidth="1"/>
    <col min="12" max="12" width="12.75390625" style="101" customWidth="1"/>
    <col min="13" max="13" width="14.625" style="102" hidden="1" customWidth="1"/>
    <col min="14" max="14" width="13.625" style="102" hidden="1" customWidth="1"/>
    <col min="15" max="16384" width="9.125" style="49" customWidth="1"/>
  </cols>
  <sheetData>
    <row r="1" spans="1:14" s="28" customFormat="1" ht="18.75">
      <c r="A1" s="195" t="s">
        <v>501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27"/>
      <c r="N1" s="27"/>
    </row>
    <row r="2" spans="1:14" s="28" customFormat="1" ht="18.75">
      <c r="A2" s="195" t="s">
        <v>320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27"/>
      <c r="N2" s="27"/>
    </row>
    <row r="3" spans="1:14" s="28" customFormat="1" ht="18.75">
      <c r="A3" s="195" t="s">
        <v>321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27"/>
      <c r="N3" s="27"/>
    </row>
    <row r="4" spans="1:14" s="28" customFormat="1" ht="18.75">
      <c r="A4" s="195" t="s">
        <v>464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27"/>
    </row>
    <row r="5" spans="1:14" s="28" customFormat="1" ht="18.75">
      <c r="A5" s="29"/>
      <c r="B5" s="30"/>
      <c r="C5" s="30"/>
      <c r="D5" s="30"/>
      <c r="E5" s="30"/>
      <c r="F5" s="31"/>
      <c r="G5" s="27"/>
      <c r="H5" s="27"/>
      <c r="I5" s="31"/>
      <c r="J5" s="27"/>
      <c r="K5" s="27"/>
      <c r="L5" s="31"/>
      <c r="M5" s="27"/>
      <c r="N5" s="27"/>
    </row>
    <row r="6" spans="1:14" s="28" customFormat="1" ht="101.25" customHeight="1">
      <c r="A6" s="206" t="s">
        <v>463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7"/>
      <c r="N6" s="27"/>
    </row>
    <row r="7" spans="1:14" s="28" customFormat="1" ht="25.5" customHeight="1">
      <c r="A7" s="32"/>
      <c r="B7" s="164"/>
      <c r="C7" s="164"/>
      <c r="D7" s="164"/>
      <c r="E7" s="164"/>
      <c r="G7" s="33"/>
      <c r="H7" s="33"/>
      <c r="I7" s="33"/>
      <c r="J7" s="33"/>
      <c r="K7" s="33"/>
      <c r="L7" s="34" t="s">
        <v>323</v>
      </c>
      <c r="M7" s="127"/>
      <c r="N7" s="27"/>
    </row>
    <row r="8" spans="1:14" s="35" customFormat="1" ht="16.5" customHeight="1">
      <c r="A8" s="203" t="s">
        <v>324</v>
      </c>
      <c r="B8" s="202" t="s">
        <v>328</v>
      </c>
      <c r="C8" s="202" t="s">
        <v>565</v>
      </c>
      <c r="D8" s="202" t="s">
        <v>326</v>
      </c>
      <c r="E8" s="202" t="s">
        <v>566</v>
      </c>
      <c r="F8" s="198" t="s">
        <v>349</v>
      </c>
      <c r="G8" s="196" t="s">
        <v>329</v>
      </c>
      <c r="H8" s="196" t="s">
        <v>330</v>
      </c>
      <c r="I8" s="198" t="s">
        <v>654</v>
      </c>
      <c r="J8" s="196" t="s">
        <v>329</v>
      </c>
      <c r="K8" s="196" t="s">
        <v>330</v>
      </c>
      <c r="L8" s="200" t="s">
        <v>390</v>
      </c>
      <c r="M8" s="201" t="s">
        <v>329</v>
      </c>
      <c r="N8" s="196" t="s">
        <v>330</v>
      </c>
    </row>
    <row r="9" spans="1:14" s="35" customFormat="1" ht="37.5" customHeight="1">
      <c r="A9" s="203"/>
      <c r="B9" s="202"/>
      <c r="C9" s="202"/>
      <c r="D9" s="202"/>
      <c r="E9" s="202"/>
      <c r="F9" s="199"/>
      <c r="G9" s="197"/>
      <c r="H9" s="197"/>
      <c r="I9" s="199"/>
      <c r="J9" s="197"/>
      <c r="K9" s="197"/>
      <c r="L9" s="200"/>
      <c r="M9" s="201"/>
      <c r="N9" s="197"/>
    </row>
    <row r="10" spans="1:14" s="38" customFormat="1" ht="78.75">
      <c r="A10" s="36" t="s">
        <v>180</v>
      </c>
      <c r="B10" s="165" t="s">
        <v>545</v>
      </c>
      <c r="C10" s="163"/>
      <c r="D10" s="163"/>
      <c r="E10" s="163"/>
      <c r="F10" s="37">
        <f>SUM(F11,F18,F21,)</f>
        <v>6224.9</v>
      </c>
      <c r="G10" s="37">
        <f aca="true" t="shared" si="0" ref="G10:L10">SUM(G11,G18,G21,)</f>
        <v>1352</v>
      </c>
      <c r="H10" s="37">
        <f t="shared" si="0"/>
        <v>4872.9</v>
      </c>
      <c r="I10" s="37">
        <f t="shared" si="0"/>
        <v>6281</v>
      </c>
      <c r="J10" s="37">
        <f t="shared" si="0"/>
        <v>1402</v>
      </c>
      <c r="K10" s="37">
        <f t="shared" si="0"/>
        <v>4879</v>
      </c>
      <c r="L10" s="37">
        <f t="shared" si="0"/>
        <v>5950</v>
      </c>
      <c r="M10" s="37">
        <f>SUM(M11,M18,M21,)</f>
        <v>1454</v>
      </c>
      <c r="N10" s="37">
        <f>SUM(N11,N18,N21,)</f>
        <v>4496</v>
      </c>
    </row>
    <row r="11" spans="1:14" s="35" customFormat="1" ht="157.5">
      <c r="A11" s="36" t="s">
        <v>250</v>
      </c>
      <c r="B11" s="165" t="s">
        <v>781</v>
      </c>
      <c r="C11" s="42"/>
      <c r="D11" s="42"/>
      <c r="E11" s="42"/>
      <c r="F11" s="37">
        <f aca="true" t="shared" si="1" ref="F11:N11">SUM(F12,F16,F14)</f>
        <v>1401</v>
      </c>
      <c r="G11" s="37">
        <f t="shared" si="1"/>
        <v>601</v>
      </c>
      <c r="H11" s="37">
        <f t="shared" si="1"/>
        <v>800</v>
      </c>
      <c r="I11" s="37">
        <f t="shared" si="1"/>
        <v>1173</v>
      </c>
      <c r="J11" s="37">
        <f t="shared" si="1"/>
        <v>623</v>
      </c>
      <c r="K11" s="37">
        <f t="shared" si="1"/>
        <v>550</v>
      </c>
      <c r="L11" s="37">
        <f t="shared" si="1"/>
        <v>646</v>
      </c>
      <c r="M11" s="37">
        <f t="shared" si="1"/>
        <v>646</v>
      </c>
      <c r="N11" s="37">
        <f t="shared" si="1"/>
        <v>0</v>
      </c>
    </row>
    <row r="12" spans="1:14" s="35" customFormat="1" ht="78.75">
      <c r="A12" s="43" t="s">
        <v>543</v>
      </c>
      <c r="B12" s="21" t="s">
        <v>544</v>
      </c>
      <c r="C12" s="42"/>
      <c r="D12" s="42"/>
      <c r="E12" s="42"/>
      <c r="F12" s="22">
        <f>SUM(F13,)</f>
        <v>601</v>
      </c>
      <c r="G12" s="22">
        <f aca="true" t="shared" si="2" ref="G12:N12">SUM(G13,)</f>
        <v>601</v>
      </c>
      <c r="H12" s="22">
        <f t="shared" si="2"/>
        <v>0</v>
      </c>
      <c r="I12" s="22">
        <f t="shared" si="2"/>
        <v>623</v>
      </c>
      <c r="J12" s="22">
        <f t="shared" si="2"/>
        <v>623</v>
      </c>
      <c r="K12" s="22">
        <f t="shared" si="2"/>
        <v>0</v>
      </c>
      <c r="L12" s="22">
        <f t="shared" si="2"/>
        <v>646</v>
      </c>
      <c r="M12" s="22">
        <f t="shared" si="2"/>
        <v>646</v>
      </c>
      <c r="N12" s="22">
        <f t="shared" si="2"/>
        <v>0</v>
      </c>
    </row>
    <row r="13" spans="1:14" ht="189">
      <c r="A13" s="44" t="s">
        <v>570</v>
      </c>
      <c r="B13" s="45" t="s">
        <v>308</v>
      </c>
      <c r="C13" s="41" t="s">
        <v>518</v>
      </c>
      <c r="D13" s="46" t="s">
        <v>221</v>
      </c>
      <c r="E13" s="46" t="s">
        <v>552</v>
      </c>
      <c r="F13" s="40">
        <f>SUM(G13:H13)</f>
        <v>601</v>
      </c>
      <c r="G13" s="47">
        <v>601</v>
      </c>
      <c r="H13" s="47"/>
      <c r="I13" s="40">
        <f>SUM(J13:K13)</f>
        <v>623</v>
      </c>
      <c r="J13" s="47">
        <v>623</v>
      </c>
      <c r="K13" s="47"/>
      <c r="L13" s="40">
        <f>SUM(M13:N13)</f>
        <v>646</v>
      </c>
      <c r="M13" s="47">
        <v>646</v>
      </c>
      <c r="N13" s="47"/>
    </row>
    <row r="14" spans="1:14" ht="67.5" customHeight="1">
      <c r="A14" s="50" t="s">
        <v>359</v>
      </c>
      <c r="B14" s="21" t="s">
        <v>35</v>
      </c>
      <c r="C14" s="41"/>
      <c r="D14" s="46"/>
      <c r="E14" s="46"/>
      <c r="F14" s="40">
        <f>F15</f>
        <v>250</v>
      </c>
      <c r="G14" s="40">
        <f aca="true" t="shared" si="3" ref="G14:N14">G15</f>
        <v>0</v>
      </c>
      <c r="H14" s="40">
        <f t="shared" si="3"/>
        <v>250</v>
      </c>
      <c r="I14" s="40">
        <f t="shared" si="3"/>
        <v>0</v>
      </c>
      <c r="J14" s="40">
        <f t="shared" si="3"/>
        <v>0</v>
      </c>
      <c r="K14" s="40">
        <f t="shared" si="3"/>
        <v>0</v>
      </c>
      <c r="L14" s="40">
        <f t="shared" si="3"/>
        <v>0</v>
      </c>
      <c r="M14" s="40">
        <f t="shared" si="3"/>
        <v>0</v>
      </c>
      <c r="N14" s="40">
        <f t="shared" si="3"/>
        <v>0</v>
      </c>
    </row>
    <row r="15" spans="1:14" ht="111" customHeight="1">
      <c r="A15" s="50" t="s">
        <v>386</v>
      </c>
      <c r="B15" s="45" t="s">
        <v>358</v>
      </c>
      <c r="C15" s="41" t="s">
        <v>887</v>
      </c>
      <c r="D15" s="41" t="s">
        <v>218</v>
      </c>
      <c r="E15" s="41" t="s">
        <v>280</v>
      </c>
      <c r="F15" s="40">
        <f>SUM(G15:H15)</f>
        <v>250</v>
      </c>
      <c r="G15" s="47"/>
      <c r="H15" s="47">
        <v>250</v>
      </c>
      <c r="I15" s="40">
        <f>SUM(J15:K15)</f>
        <v>0</v>
      </c>
      <c r="J15" s="47"/>
      <c r="K15" s="47"/>
      <c r="L15" s="40">
        <f>SUM(M15:N15)</f>
        <v>0</v>
      </c>
      <c r="M15" s="48"/>
      <c r="N15" s="47"/>
    </row>
    <row r="16" spans="1:14" ht="63">
      <c r="A16" s="50" t="s">
        <v>272</v>
      </c>
      <c r="B16" s="51" t="s">
        <v>36</v>
      </c>
      <c r="C16" s="41"/>
      <c r="D16" s="46"/>
      <c r="E16" s="46"/>
      <c r="F16" s="40">
        <f>F17</f>
        <v>550</v>
      </c>
      <c r="G16" s="40">
        <f aca="true" t="shared" si="4" ref="G16:N16">G17</f>
        <v>0</v>
      </c>
      <c r="H16" s="40">
        <f t="shared" si="4"/>
        <v>550</v>
      </c>
      <c r="I16" s="40">
        <f t="shared" si="4"/>
        <v>550</v>
      </c>
      <c r="J16" s="40">
        <f t="shared" si="4"/>
        <v>0</v>
      </c>
      <c r="K16" s="40">
        <f t="shared" si="4"/>
        <v>550</v>
      </c>
      <c r="L16" s="40">
        <f t="shared" si="4"/>
        <v>0</v>
      </c>
      <c r="M16" s="40">
        <f t="shared" si="4"/>
        <v>0</v>
      </c>
      <c r="N16" s="40">
        <f t="shared" si="4"/>
        <v>0</v>
      </c>
    </row>
    <row r="17" spans="1:14" ht="79.5" customHeight="1">
      <c r="A17" s="50" t="s">
        <v>270</v>
      </c>
      <c r="B17" s="52" t="s">
        <v>271</v>
      </c>
      <c r="C17" s="41" t="s">
        <v>520</v>
      </c>
      <c r="D17" s="53" t="s">
        <v>218</v>
      </c>
      <c r="E17" s="52" t="s">
        <v>280</v>
      </c>
      <c r="F17" s="40">
        <f>SUM(G17:H17)</f>
        <v>550</v>
      </c>
      <c r="G17" s="47"/>
      <c r="H17" s="47">
        <v>550</v>
      </c>
      <c r="I17" s="40">
        <f>SUM(J17:K17)</f>
        <v>550</v>
      </c>
      <c r="J17" s="47"/>
      <c r="K17" s="47">
        <v>550</v>
      </c>
      <c r="L17" s="40">
        <f>SUM(M17:N17)</f>
        <v>0</v>
      </c>
      <c r="M17" s="48"/>
      <c r="N17" s="47"/>
    </row>
    <row r="18" spans="1:14" s="57" customFormat="1" ht="132" customHeight="1">
      <c r="A18" s="36" t="s">
        <v>232</v>
      </c>
      <c r="B18" s="54" t="s">
        <v>37</v>
      </c>
      <c r="C18" s="55"/>
      <c r="D18" s="55"/>
      <c r="E18" s="55"/>
      <c r="F18" s="56">
        <f aca="true" t="shared" si="5" ref="F18:N18">F19</f>
        <v>751</v>
      </c>
      <c r="G18" s="56">
        <f t="shared" si="5"/>
        <v>751</v>
      </c>
      <c r="H18" s="56">
        <f t="shared" si="5"/>
        <v>0</v>
      </c>
      <c r="I18" s="56">
        <f t="shared" si="5"/>
        <v>779</v>
      </c>
      <c r="J18" s="56">
        <f t="shared" si="5"/>
        <v>779</v>
      </c>
      <c r="K18" s="56">
        <f t="shared" si="5"/>
        <v>0</v>
      </c>
      <c r="L18" s="56">
        <f t="shared" si="5"/>
        <v>808</v>
      </c>
      <c r="M18" s="128">
        <f t="shared" si="5"/>
        <v>808</v>
      </c>
      <c r="N18" s="56">
        <f t="shared" si="5"/>
        <v>0</v>
      </c>
    </row>
    <row r="19" spans="1:14" s="57" customFormat="1" ht="78.75">
      <c r="A19" s="58" t="s">
        <v>152</v>
      </c>
      <c r="B19" s="59" t="s">
        <v>38</v>
      </c>
      <c r="C19" s="55"/>
      <c r="D19" s="55"/>
      <c r="E19" s="55"/>
      <c r="F19" s="40">
        <f aca="true" t="shared" si="6" ref="F19:N19">SUM(F20:F20)</f>
        <v>751</v>
      </c>
      <c r="G19" s="40">
        <f t="shared" si="6"/>
        <v>751</v>
      </c>
      <c r="H19" s="40">
        <f t="shared" si="6"/>
        <v>0</v>
      </c>
      <c r="I19" s="40">
        <f t="shared" si="6"/>
        <v>779</v>
      </c>
      <c r="J19" s="40">
        <f t="shared" si="6"/>
        <v>779</v>
      </c>
      <c r="K19" s="40">
        <f t="shared" si="6"/>
        <v>0</v>
      </c>
      <c r="L19" s="40">
        <f t="shared" si="6"/>
        <v>808</v>
      </c>
      <c r="M19" s="60">
        <f t="shared" si="6"/>
        <v>808</v>
      </c>
      <c r="N19" s="40">
        <f t="shared" si="6"/>
        <v>0</v>
      </c>
    </row>
    <row r="20" spans="1:14" ht="189">
      <c r="A20" s="44" t="s">
        <v>780</v>
      </c>
      <c r="B20" s="45" t="s">
        <v>307</v>
      </c>
      <c r="C20" s="41" t="s">
        <v>518</v>
      </c>
      <c r="D20" s="46" t="s">
        <v>546</v>
      </c>
      <c r="E20" s="46" t="s">
        <v>547</v>
      </c>
      <c r="F20" s="40">
        <f>SUM(G20:H20)</f>
        <v>751</v>
      </c>
      <c r="G20" s="47">
        <v>751</v>
      </c>
      <c r="H20" s="47"/>
      <c r="I20" s="40">
        <f>SUM(J20:K20)</f>
        <v>779</v>
      </c>
      <c r="J20" s="47">
        <v>779</v>
      </c>
      <c r="K20" s="47"/>
      <c r="L20" s="40">
        <f>SUM(M20:N20)</f>
        <v>808</v>
      </c>
      <c r="M20" s="47">
        <v>808</v>
      </c>
      <c r="N20" s="47"/>
    </row>
    <row r="21" spans="1:14" s="57" customFormat="1" ht="177.75" customHeight="1">
      <c r="A21" s="36" t="s">
        <v>185</v>
      </c>
      <c r="B21" s="61" t="s">
        <v>39</v>
      </c>
      <c r="C21" s="62"/>
      <c r="D21" s="62"/>
      <c r="E21" s="62"/>
      <c r="F21" s="63">
        <f>SUM(F22,)</f>
        <v>4072.9</v>
      </c>
      <c r="G21" s="63">
        <f aca="true" t="shared" si="7" ref="G21:N21">SUM(G22,)</f>
        <v>0</v>
      </c>
      <c r="H21" s="63">
        <f t="shared" si="7"/>
        <v>4072.9</v>
      </c>
      <c r="I21" s="63">
        <f t="shared" si="7"/>
        <v>4329</v>
      </c>
      <c r="J21" s="63">
        <f t="shared" si="7"/>
        <v>0</v>
      </c>
      <c r="K21" s="63">
        <f t="shared" si="7"/>
        <v>4329</v>
      </c>
      <c r="L21" s="63">
        <f t="shared" si="7"/>
        <v>4496</v>
      </c>
      <c r="M21" s="63">
        <f t="shared" si="7"/>
        <v>0</v>
      </c>
      <c r="N21" s="63">
        <f t="shared" si="7"/>
        <v>4496</v>
      </c>
    </row>
    <row r="22" spans="1:14" s="57" customFormat="1" ht="63">
      <c r="A22" s="43" t="s">
        <v>137</v>
      </c>
      <c r="B22" s="51" t="s">
        <v>136</v>
      </c>
      <c r="C22" s="62"/>
      <c r="D22" s="62"/>
      <c r="E22" s="62"/>
      <c r="F22" s="47">
        <f aca="true" t="shared" si="8" ref="F22:N22">SUM(F23:F24)</f>
        <v>4072.9</v>
      </c>
      <c r="G22" s="47">
        <f t="shared" si="8"/>
        <v>0</v>
      </c>
      <c r="H22" s="47">
        <f t="shared" si="8"/>
        <v>4072.9</v>
      </c>
      <c r="I22" s="47">
        <f t="shared" si="8"/>
        <v>4329</v>
      </c>
      <c r="J22" s="47">
        <f t="shared" si="8"/>
        <v>0</v>
      </c>
      <c r="K22" s="47">
        <f t="shared" si="8"/>
        <v>4329</v>
      </c>
      <c r="L22" s="47">
        <f t="shared" si="8"/>
        <v>4496</v>
      </c>
      <c r="M22" s="47">
        <f t="shared" si="8"/>
        <v>0</v>
      </c>
      <c r="N22" s="47">
        <f t="shared" si="8"/>
        <v>4496</v>
      </c>
    </row>
    <row r="23" spans="1:14" ht="204.75">
      <c r="A23" s="58" t="s">
        <v>593</v>
      </c>
      <c r="B23" s="52" t="s">
        <v>311</v>
      </c>
      <c r="C23" s="64">
        <v>100</v>
      </c>
      <c r="D23" s="53" t="s">
        <v>218</v>
      </c>
      <c r="E23" s="52" t="s">
        <v>889</v>
      </c>
      <c r="F23" s="40">
        <f>SUM(G23:H23)</f>
        <v>3896</v>
      </c>
      <c r="G23" s="40">
        <v>0</v>
      </c>
      <c r="H23" s="40">
        <v>3896</v>
      </c>
      <c r="I23" s="40">
        <f>SUM(J23:K23)</f>
        <v>4176</v>
      </c>
      <c r="J23" s="40">
        <v>0</v>
      </c>
      <c r="K23" s="40">
        <v>4176</v>
      </c>
      <c r="L23" s="40">
        <f>SUM(M23:N23)</f>
        <v>4343</v>
      </c>
      <c r="M23" s="40">
        <v>0</v>
      </c>
      <c r="N23" s="40">
        <v>4343</v>
      </c>
    </row>
    <row r="24" spans="1:14" ht="126">
      <c r="A24" s="65" t="s">
        <v>164</v>
      </c>
      <c r="B24" s="52" t="s">
        <v>311</v>
      </c>
      <c r="C24" s="64">
        <v>200</v>
      </c>
      <c r="D24" s="53" t="s">
        <v>218</v>
      </c>
      <c r="E24" s="52" t="s">
        <v>889</v>
      </c>
      <c r="F24" s="40">
        <f>SUM(G24:H24)</f>
        <v>176.9</v>
      </c>
      <c r="G24" s="40"/>
      <c r="H24" s="40">
        <v>176.9</v>
      </c>
      <c r="I24" s="40">
        <f>SUM(J24:K24)</f>
        <v>153</v>
      </c>
      <c r="J24" s="40"/>
      <c r="K24" s="40">
        <v>153</v>
      </c>
      <c r="L24" s="40">
        <f>SUM(M24:N24)</f>
        <v>153</v>
      </c>
      <c r="M24" s="40"/>
      <c r="N24" s="40">
        <v>153</v>
      </c>
    </row>
    <row r="25" spans="1:14" ht="63">
      <c r="A25" s="36" t="s">
        <v>913</v>
      </c>
      <c r="B25" s="69" t="s">
        <v>40</v>
      </c>
      <c r="C25" s="70"/>
      <c r="D25" s="70"/>
      <c r="E25" s="70"/>
      <c r="F25" s="71">
        <f aca="true" t="shared" si="9" ref="F25:N25">SUM(F26,F37,F51,F57)</f>
        <v>689853.4</v>
      </c>
      <c r="G25" s="71">
        <f t="shared" si="9"/>
        <v>515575.9</v>
      </c>
      <c r="H25" s="71">
        <f t="shared" si="9"/>
        <v>174277.5</v>
      </c>
      <c r="I25" s="71">
        <f t="shared" si="9"/>
        <v>464714</v>
      </c>
      <c r="J25" s="71">
        <f t="shared" si="9"/>
        <v>333328</v>
      </c>
      <c r="K25" s="71">
        <f t="shared" si="9"/>
        <v>131386</v>
      </c>
      <c r="L25" s="71">
        <f t="shared" si="9"/>
        <v>533505.3999999999</v>
      </c>
      <c r="M25" s="71">
        <f t="shared" si="9"/>
        <v>405095.9</v>
      </c>
      <c r="N25" s="71">
        <f t="shared" si="9"/>
        <v>128409.5</v>
      </c>
    </row>
    <row r="26" spans="1:14" ht="94.5">
      <c r="A26" s="36" t="s">
        <v>479</v>
      </c>
      <c r="B26" s="69" t="s">
        <v>41</v>
      </c>
      <c r="C26" s="70"/>
      <c r="D26" s="70"/>
      <c r="E26" s="70"/>
      <c r="F26" s="71">
        <f aca="true" t="shared" si="10" ref="F26:N26">SUM(F27,F30,F32)</f>
        <v>232633.6</v>
      </c>
      <c r="G26" s="71">
        <f t="shared" si="10"/>
        <v>203393</v>
      </c>
      <c r="H26" s="71">
        <f t="shared" si="10"/>
        <v>29240.6</v>
      </c>
      <c r="I26" s="71">
        <f t="shared" si="10"/>
        <v>119228.8</v>
      </c>
      <c r="J26" s="71">
        <f t="shared" si="10"/>
        <v>103706</v>
      </c>
      <c r="K26" s="71">
        <f t="shared" si="10"/>
        <v>15522.8</v>
      </c>
      <c r="L26" s="71">
        <f t="shared" si="10"/>
        <v>112457</v>
      </c>
      <c r="M26" s="129">
        <f t="shared" si="10"/>
        <v>99492</v>
      </c>
      <c r="N26" s="71">
        <f t="shared" si="10"/>
        <v>12965</v>
      </c>
    </row>
    <row r="27" spans="1:14" ht="63">
      <c r="A27" s="58" t="s">
        <v>563</v>
      </c>
      <c r="B27" s="39" t="s">
        <v>801</v>
      </c>
      <c r="C27" s="70"/>
      <c r="D27" s="70"/>
      <c r="E27" s="70"/>
      <c r="F27" s="72">
        <f aca="true" t="shared" si="11" ref="F27:N27">SUM(F28:F29)</f>
        <v>108865.6</v>
      </c>
      <c r="G27" s="72">
        <f t="shared" si="11"/>
        <v>87053</v>
      </c>
      <c r="H27" s="72">
        <f t="shared" si="11"/>
        <v>21812.6</v>
      </c>
      <c r="I27" s="72">
        <f t="shared" si="11"/>
        <v>106736.8</v>
      </c>
      <c r="J27" s="72">
        <f t="shared" si="11"/>
        <v>91664</v>
      </c>
      <c r="K27" s="72">
        <f t="shared" si="11"/>
        <v>15072.8</v>
      </c>
      <c r="L27" s="72">
        <f t="shared" si="11"/>
        <v>108964</v>
      </c>
      <c r="M27" s="72">
        <f t="shared" si="11"/>
        <v>95999</v>
      </c>
      <c r="N27" s="72">
        <f t="shared" si="11"/>
        <v>12965</v>
      </c>
    </row>
    <row r="28" spans="1:14" ht="157.5">
      <c r="A28" s="44" t="s">
        <v>594</v>
      </c>
      <c r="B28" s="41" t="s">
        <v>804</v>
      </c>
      <c r="C28" s="41" t="s">
        <v>883</v>
      </c>
      <c r="D28" s="46" t="s">
        <v>578</v>
      </c>
      <c r="E28" s="46" t="s">
        <v>546</v>
      </c>
      <c r="F28" s="40">
        <f>SUM(G28:H28)</f>
        <v>21812.6</v>
      </c>
      <c r="G28" s="40">
        <v>0</v>
      </c>
      <c r="H28" s="40">
        <v>21812.6</v>
      </c>
      <c r="I28" s="40">
        <f>SUM(J28:K28)</f>
        <v>15072.8</v>
      </c>
      <c r="J28" s="40">
        <v>0</v>
      </c>
      <c r="K28" s="40">
        <v>15072.8</v>
      </c>
      <c r="L28" s="40">
        <f>SUM(M28:N28)</f>
        <v>12965</v>
      </c>
      <c r="M28" s="40">
        <v>0</v>
      </c>
      <c r="N28" s="40">
        <v>12965</v>
      </c>
    </row>
    <row r="29" spans="1:14" ht="157.5">
      <c r="A29" s="43" t="s">
        <v>859</v>
      </c>
      <c r="B29" s="45" t="s">
        <v>805</v>
      </c>
      <c r="C29" s="41" t="s">
        <v>883</v>
      </c>
      <c r="D29" s="46" t="s">
        <v>578</v>
      </c>
      <c r="E29" s="46" t="s">
        <v>546</v>
      </c>
      <c r="F29" s="40">
        <f>SUM(G29:H29)</f>
        <v>87053</v>
      </c>
      <c r="G29" s="40">
        <v>87053</v>
      </c>
      <c r="H29" s="40">
        <v>0</v>
      </c>
      <c r="I29" s="40">
        <f>SUM(J29:K29)</f>
        <v>91664</v>
      </c>
      <c r="J29" s="40">
        <v>91664</v>
      </c>
      <c r="K29" s="40">
        <v>0</v>
      </c>
      <c r="L29" s="40">
        <f>SUM(M29:N29)</f>
        <v>95999</v>
      </c>
      <c r="M29" s="40">
        <v>95999</v>
      </c>
      <c r="N29" s="40">
        <v>0</v>
      </c>
    </row>
    <row r="30" spans="1:14" ht="63">
      <c r="A30" s="43" t="s">
        <v>3</v>
      </c>
      <c r="B30" s="59" t="s">
        <v>42</v>
      </c>
      <c r="C30" s="41"/>
      <c r="D30" s="41"/>
      <c r="E30" s="41"/>
      <c r="F30" s="40">
        <f aca="true" t="shared" si="12" ref="F30:N30">F31</f>
        <v>3493</v>
      </c>
      <c r="G30" s="40">
        <f t="shared" si="12"/>
        <v>3493</v>
      </c>
      <c r="H30" s="40">
        <f t="shared" si="12"/>
        <v>0</v>
      </c>
      <c r="I30" s="40">
        <f t="shared" si="12"/>
        <v>3493</v>
      </c>
      <c r="J30" s="40">
        <f t="shared" si="12"/>
        <v>3493</v>
      </c>
      <c r="K30" s="40">
        <f t="shared" si="12"/>
        <v>0</v>
      </c>
      <c r="L30" s="40">
        <f t="shared" si="12"/>
        <v>3493</v>
      </c>
      <c r="M30" s="60">
        <f t="shared" si="12"/>
        <v>3493</v>
      </c>
      <c r="N30" s="40">
        <f t="shared" si="12"/>
        <v>0</v>
      </c>
    </row>
    <row r="31" spans="1:14" ht="157.5">
      <c r="A31" s="58" t="s">
        <v>680</v>
      </c>
      <c r="B31" s="45" t="s">
        <v>815</v>
      </c>
      <c r="C31" s="41" t="s">
        <v>883</v>
      </c>
      <c r="D31" s="41" t="s">
        <v>889</v>
      </c>
      <c r="E31" s="46" t="s">
        <v>547</v>
      </c>
      <c r="F31" s="40">
        <f>SUM(G31:H31)</f>
        <v>3493</v>
      </c>
      <c r="G31" s="40">
        <v>3493</v>
      </c>
      <c r="H31" s="40"/>
      <c r="I31" s="40">
        <f>SUM(J31:K31)</f>
        <v>3493</v>
      </c>
      <c r="J31" s="40">
        <v>3493</v>
      </c>
      <c r="K31" s="40">
        <v>0</v>
      </c>
      <c r="L31" s="40">
        <f>SUM(M31:N31)</f>
        <v>3493</v>
      </c>
      <c r="M31" s="40">
        <v>3493</v>
      </c>
      <c r="N31" s="40">
        <v>0</v>
      </c>
    </row>
    <row r="32" spans="1:14" ht="63">
      <c r="A32" s="21" t="s">
        <v>171</v>
      </c>
      <c r="B32" s="59" t="s">
        <v>43</v>
      </c>
      <c r="C32" s="41"/>
      <c r="D32" s="41"/>
      <c r="E32" s="41"/>
      <c r="F32" s="40">
        <f>SUM(F33:F36)</f>
        <v>120275</v>
      </c>
      <c r="G32" s="40">
        <f aca="true" t="shared" si="13" ref="G32:N32">SUM(G33:G36)</f>
        <v>112847</v>
      </c>
      <c r="H32" s="40">
        <f t="shared" si="13"/>
        <v>7428</v>
      </c>
      <c r="I32" s="40">
        <f t="shared" si="13"/>
        <v>8999</v>
      </c>
      <c r="J32" s="40">
        <f t="shared" si="13"/>
        <v>8549</v>
      </c>
      <c r="K32" s="40">
        <f t="shared" si="13"/>
        <v>450</v>
      </c>
      <c r="L32" s="40">
        <f t="shared" si="13"/>
        <v>0</v>
      </c>
      <c r="M32" s="40">
        <f t="shared" si="13"/>
        <v>0</v>
      </c>
      <c r="N32" s="40">
        <f t="shared" si="13"/>
        <v>0</v>
      </c>
    </row>
    <row r="33" spans="1:14" ht="78.75">
      <c r="A33" s="21" t="s">
        <v>542</v>
      </c>
      <c r="B33" s="45" t="s">
        <v>173</v>
      </c>
      <c r="C33" s="41" t="s">
        <v>520</v>
      </c>
      <c r="D33" s="41" t="s">
        <v>578</v>
      </c>
      <c r="E33" s="41" t="s">
        <v>546</v>
      </c>
      <c r="F33" s="72">
        <f>SUM(G33:H33)</f>
        <v>6936</v>
      </c>
      <c r="G33" s="72"/>
      <c r="H33" s="72">
        <v>6936</v>
      </c>
      <c r="I33" s="72">
        <f>SUM(J33:K33)</f>
        <v>450</v>
      </c>
      <c r="J33" s="72"/>
      <c r="K33" s="72">
        <v>450</v>
      </c>
      <c r="L33" s="72">
        <f>SUM(M33:N33)</f>
        <v>0</v>
      </c>
      <c r="M33" s="72"/>
      <c r="N33" s="72"/>
    </row>
    <row r="34" spans="1:14" ht="94.5">
      <c r="A34" s="21" t="s">
        <v>721</v>
      </c>
      <c r="B34" s="45" t="s">
        <v>174</v>
      </c>
      <c r="C34" s="41" t="s">
        <v>520</v>
      </c>
      <c r="D34" s="41" t="s">
        <v>578</v>
      </c>
      <c r="E34" s="41" t="s">
        <v>546</v>
      </c>
      <c r="F34" s="72">
        <f>SUM(G34:H34)</f>
        <v>103507</v>
      </c>
      <c r="G34" s="72">
        <v>103507</v>
      </c>
      <c r="H34" s="72"/>
      <c r="I34" s="72">
        <f>SUM(J34:K34)</f>
        <v>8549</v>
      </c>
      <c r="J34" s="72">
        <v>8549</v>
      </c>
      <c r="K34" s="72"/>
      <c r="L34" s="72">
        <f>SUM(M34:N34)</f>
        <v>0</v>
      </c>
      <c r="M34" s="72"/>
      <c r="N34" s="72"/>
    </row>
    <row r="35" spans="1:14" ht="157.5">
      <c r="A35" s="21" t="s">
        <v>417</v>
      </c>
      <c r="B35" s="41" t="s">
        <v>461</v>
      </c>
      <c r="C35" s="41" t="s">
        <v>520</v>
      </c>
      <c r="D35" s="41" t="s">
        <v>578</v>
      </c>
      <c r="E35" s="41" t="s">
        <v>546</v>
      </c>
      <c r="F35" s="72">
        <f>SUM(G35:H35)</f>
        <v>492</v>
      </c>
      <c r="G35" s="72"/>
      <c r="H35" s="72">
        <v>492</v>
      </c>
      <c r="I35" s="72">
        <f>SUM(J35:K35)</f>
        <v>0</v>
      </c>
      <c r="J35" s="72"/>
      <c r="K35" s="72"/>
      <c r="L35" s="72">
        <f>SUM(M35:N35)</f>
        <v>0</v>
      </c>
      <c r="M35" s="72"/>
      <c r="N35" s="72"/>
    </row>
    <row r="36" spans="1:14" ht="157.5">
      <c r="A36" s="21" t="s">
        <v>415</v>
      </c>
      <c r="B36" s="41" t="s">
        <v>416</v>
      </c>
      <c r="C36" s="41" t="s">
        <v>520</v>
      </c>
      <c r="D36" s="41" t="s">
        <v>578</v>
      </c>
      <c r="E36" s="41" t="s">
        <v>546</v>
      </c>
      <c r="F36" s="72">
        <f>SUM(G36:H36)</f>
        <v>9340</v>
      </c>
      <c r="G36" s="72">
        <v>9340</v>
      </c>
      <c r="H36" s="72"/>
      <c r="I36" s="72">
        <f>SUM(J36:K36)</f>
        <v>0</v>
      </c>
      <c r="J36" s="72"/>
      <c r="K36" s="72"/>
      <c r="L36" s="72">
        <f>SUM(M36:N36)</f>
        <v>0</v>
      </c>
      <c r="M36" s="72"/>
      <c r="N36" s="72"/>
    </row>
    <row r="37" spans="1:14" s="57" customFormat="1" ht="94.5">
      <c r="A37" s="36" t="s">
        <v>480</v>
      </c>
      <c r="B37" s="54" t="s">
        <v>44</v>
      </c>
      <c r="C37" s="55"/>
      <c r="D37" s="55"/>
      <c r="E37" s="55"/>
      <c r="F37" s="56">
        <f aca="true" t="shared" si="14" ref="F37:N37">SUM(F38,F44,F46)</f>
        <v>373145.3</v>
      </c>
      <c r="G37" s="56">
        <f t="shared" si="14"/>
        <v>300654.9</v>
      </c>
      <c r="H37" s="56">
        <f t="shared" si="14"/>
        <v>72490.4</v>
      </c>
      <c r="I37" s="56">
        <f t="shared" si="14"/>
        <v>256187.19999999998</v>
      </c>
      <c r="J37" s="56">
        <f t="shared" si="14"/>
        <v>217686</v>
      </c>
      <c r="K37" s="56">
        <f t="shared" si="14"/>
        <v>38501.2</v>
      </c>
      <c r="L37" s="56">
        <f t="shared" si="14"/>
        <v>328980.19999999995</v>
      </c>
      <c r="M37" s="128">
        <f t="shared" si="14"/>
        <v>293242.9</v>
      </c>
      <c r="N37" s="56">
        <f t="shared" si="14"/>
        <v>35737.3</v>
      </c>
    </row>
    <row r="38" spans="1:14" s="57" customFormat="1" ht="47.25">
      <c r="A38" s="58" t="s">
        <v>876</v>
      </c>
      <c r="B38" s="51" t="s">
        <v>45</v>
      </c>
      <c r="C38" s="55"/>
      <c r="D38" s="55"/>
      <c r="E38" s="55"/>
      <c r="F38" s="40">
        <f>SUM(F39:F43)</f>
        <v>248545.4</v>
      </c>
      <c r="G38" s="40">
        <f aca="true" t="shared" si="15" ref="G38:N38">SUM(G39:G43)</f>
        <v>194954</v>
      </c>
      <c r="H38" s="40">
        <f t="shared" si="15"/>
        <v>53591.4</v>
      </c>
      <c r="I38" s="40">
        <f t="shared" si="15"/>
        <v>240429.09999999998</v>
      </c>
      <c r="J38" s="40">
        <f t="shared" si="15"/>
        <v>204724.1</v>
      </c>
      <c r="K38" s="40">
        <f t="shared" si="15"/>
        <v>35705</v>
      </c>
      <c r="L38" s="40">
        <f t="shared" si="15"/>
        <v>245199.59999999998</v>
      </c>
      <c r="M38" s="40">
        <f t="shared" si="15"/>
        <v>213640.3</v>
      </c>
      <c r="N38" s="40">
        <f t="shared" si="15"/>
        <v>31559.3</v>
      </c>
    </row>
    <row r="39" spans="1:14" ht="110.25">
      <c r="A39" s="58" t="s">
        <v>681</v>
      </c>
      <c r="B39" s="52" t="s">
        <v>806</v>
      </c>
      <c r="C39" s="41" t="s">
        <v>883</v>
      </c>
      <c r="D39" s="46" t="s">
        <v>578</v>
      </c>
      <c r="E39" s="46" t="s">
        <v>553</v>
      </c>
      <c r="F39" s="40">
        <f>SUM(G39:H39)</f>
        <v>52399.9</v>
      </c>
      <c r="G39" s="47">
        <v>0</v>
      </c>
      <c r="H39" s="47">
        <v>52399.9</v>
      </c>
      <c r="I39" s="40">
        <f>SUM(J39:K39)</f>
        <v>34465.8</v>
      </c>
      <c r="J39" s="47">
        <v>0</v>
      </c>
      <c r="K39" s="47">
        <v>34465.8</v>
      </c>
      <c r="L39" s="40">
        <f>SUM(M39:N39)</f>
        <v>30270.8</v>
      </c>
      <c r="M39" s="47">
        <v>0</v>
      </c>
      <c r="N39" s="47">
        <v>30270.8</v>
      </c>
    </row>
    <row r="40" spans="1:14" ht="94.5">
      <c r="A40" s="58" t="s">
        <v>0</v>
      </c>
      <c r="B40" s="45" t="s">
        <v>807</v>
      </c>
      <c r="C40" s="41" t="s">
        <v>883</v>
      </c>
      <c r="D40" s="46" t="s">
        <v>578</v>
      </c>
      <c r="E40" s="46" t="s">
        <v>553</v>
      </c>
      <c r="F40" s="40">
        <f>SUM(G40:H40)</f>
        <v>182114</v>
      </c>
      <c r="G40" s="40">
        <v>182114</v>
      </c>
      <c r="H40" s="40">
        <v>0</v>
      </c>
      <c r="I40" s="40">
        <f>SUM(J40:K40)</f>
        <v>191733</v>
      </c>
      <c r="J40" s="40">
        <v>191733</v>
      </c>
      <c r="K40" s="40">
        <v>0</v>
      </c>
      <c r="L40" s="40">
        <f>SUM(M40:N40)</f>
        <v>200493</v>
      </c>
      <c r="M40" s="40">
        <v>200493</v>
      </c>
      <c r="N40" s="40">
        <v>0</v>
      </c>
    </row>
    <row r="41" spans="1:14" ht="157.5">
      <c r="A41" s="58" t="s">
        <v>657</v>
      </c>
      <c r="B41" s="52" t="s">
        <v>658</v>
      </c>
      <c r="C41" s="41" t="s">
        <v>883</v>
      </c>
      <c r="D41" s="46" t="s">
        <v>578</v>
      </c>
      <c r="E41" s="46" t="s">
        <v>553</v>
      </c>
      <c r="F41" s="40">
        <f>SUM(G41:H41)</f>
        <v>4964.5</v>
      </c>
      <c r="G41" s="47">
        <v>3773</v>
      </c>
      <c r="H41" s="47">
        <v>1191.5</v>
      </c>
      <c r="I41" s="40">
        <f>SUM(J41:K41)</f>
        <v>5163.3</v>
      </c>
      <c r="J41" s="47">
        <v>3924.1</v>
      </c>
      <c r="K41" s="47">
        <v>1239.2</v>
      </c>
      <c r="L41" s="40">
        <f>SUM(M41:N41)</f>
        <v>5368.8</v>
      </c>
      <c r="M41" s="47">
        <v>4080.3</v>
      </c>
      <c r="N41" s="47">
        <v>1288.5</v>
      </c>
    </row>
    <row r="42" spans="1:14" ht="173.25">
      <c r="A42" s="58" t="s">
        <v>1</v>
      </c>
      <c r="B42" s="45" t="s">
        <v>808</v>
      </c>
      <c r="C42" s="41" t="s">
        <v>883</v>
      </c>
      <c r="D42" s="46" t="s">
        <v>578</v>
      </c>
      <c r="E42" s="46" t="s">
        <v>553</v>
      </c>
      <c r="F42" s="40">
        <f>SUM(G42:H42)</f>
        <v>1055</v>
      </c>
      <c r="G42" s="40">
        <v>1055</v>
      </c>
      <c r="H42" s="40">
        <v>0</v>
      </c>
      <c r="I42" s="40">
        <f>SUM(J42:K42)</f>
        <v>1055</v>
      </c>
      <c r="J42" s="40">
        <v>1055</v>
      </c>
      <c r="K42" s="40">
        <v>0</v>
      </c>
      <c r="L42" s="40">
        <f>SUM(M42:N42)</f>
        <v>1055</v>
      </c>
      <c r="M42" s="40">
        <v>1055</v>
      </c>
      <c r="N42" s="40">
        <v>0</v>
      </c>
    </row>
    <row r="43" spans="1:14" ht="173.25">
      <c r="A43" s="43" t="s">
        <v>659</v>
      </c>
      <c r="B43" s="45" t="s">
        <v>782</v>
      </c>
      <c r="C43" s="41" t="s">
        <v>883</v>
      </c>
      <c r="D43" s="46" t="s">
        <v>578</v>
      </c>
      <c r="E43" s="46" t="s">
        <v>553</v>
      </c>
      <c r="F43" s="40">
        <f>SUM(G43:H43)</f>
        <v>8012</v>
      </c>
      <c r="G43" s="40">
        <v>8012</v>
      </c>
      <c r="H43" s="40"/>
      <c r="I43" s="40">
        <f>SUM(J43:K43)</f>
        <v>8012</v>
      </c>
      <c r="J43" s="40">
        <v>8012</v>
      </c>
      <c r="K43" s="40"/>
      <c r="L43" s="40">
        <f>SUM(M43:N43)</f>
        <v>8012</v>
      </c>
      <c r="M43" s="40">
        <v>8012</v>
      </c>
      <c r="N43" s="40"/>
    </row>
    <row r="44" spans="1:14" ht="47.25">
      <c r="A44" s="43" t="s">
        <v>334</v>
      </c>
      <c r="B44" s="39" t="s">
        <v>46</v>
      </c>
      <c r="C44" s="41"/>
      <c r="D44" s="41"/>
      <c r="E44" s="41"/>
      <c r="F44" s="40">
        <f>SUM(F45:F45)</f>
        <v>204.9</v>
      </c>
      <c r="G44" s="40">
        <f>SUM(G45:G45)</f>
        <v>204.9</v>
      </c>
      <c r="H44" s="40">
        <f>SUM(H45:H45)</f>
        <v>0</v>
      </c>
      <c r="I44" s="40">
        <f aca="true" t="shared" si="16" ref="I44:N44">SUM(I45:I45)</f>
        <v>213.1</v>
      </c>
      <c r="J44" s="40">
        <f t="shared" si="16"/>
        <v>213.1</v>
      </c>
      <c r="K44" s="40">
        <f t="shared" si="16"/>
        <v>0</v>
      </c>
      <c r="L44" s="40">
        <f t="shared" si="16"/>
        <v>221.6</v>
      </c>
      <c r="M44" s="60">
        <f t="shared" si="16"/>
        <v>221.6</v>
      </c>
      <c r="N44" s="40">
        <f t="shared" si="16"/>
        <v>0</v>
      </c>
    </row>
    <row r="45" spans="1:14" ht="94.5">
      <c r="A45" s="44" t="s">
        <v>595</v>
      </c>
      <c r="B45" s="45" t="s">
        <v>810</v>
      </c>
      <c r="C45" s="41" t="s">
        <v>883</v>
      </c>
      <c r="D45" s="46" t="s">
        <v>578</v>
      </c>
      <c r="E45" s="46" t="s">
        <v>578</v>
      </c>
      <c r="F45" s="40">
        <f>SUM(G45:H45)</f>
        <v>204.9</v>
      </c>
      <c r="G45" s="47">
        <v>204.9</v>
      </c>
      <c r="H45" s="47"/>
      <c r="I45" s="40">
        <f>SUM(J45:K45)</f>
        <v>213.1</v>
      </c>
      <c r="J45" s="47">
        <v>213.1</v>
      </c>
      <c r="K45" s="47"/>
      <c r="L45" s="40">
        <f>SUM(M45:N45)</f>
        <v>221.6</v>
      </c>
      <c r="M45" s="47">
        <v>221.6</v>
      </c>
      <c r="N45" s="47"/>
    </row>
    <row r="46" spans="1:14" ht="47.25">
      <c r="A46" s="21" t="s">
        <v>9</v>
      </c>
      <c r="B46" s="39" t="s">
        <v>47</v>
      </c>
      <c r="C46" s="41"/>
      <c r="D46" s="46"/>
      <c r="E46" s="46"/>
      <c r="F46" s="40">
        <f>SUM(F47:F50)</f>
        <v>124395</v>
      </c>
      <c r="G46" s="40">
        <f aca="true" t="shared" si="17" ref="G46:N46">SUM(G47:G50)</f>
        <v>105496</v>
      </c>
      <c r="H46" s="40">
        <f t="shared" si="17"/>
        <v>18899</v>
      </c>
      <c r="I46" s="40">
        <f t="shared" si="17"/>
        <v>15545</v>
      </c>
      <c r="J46" s="40">
        <f t="shared" si="17"/>
        <v>12748.8</v>
      </c>
      <c r="K46" s="40">
        <f t="shared" si="17"/>
        <v>2796.2</v>
      </c>
      <c r="L46" s="40">
        <f t="shared" si="17"/>
        <v>83559</v>
      </c>
      <c r="M46" s="40">
        <f t="shared" si="17"/>
        <v>79381</v>
      </c>
      <c r="N46" s="40">
        <f t="shared" si="17"/>
        <v>4178</v>
      </c>
    </row>
    <row r="47" spans="1:14" ht="110.25">
      <c r="A47" s="73" t="s">
        <v>862</v>
      </c>
      <c r="B47" s="52" t="s">
        <v>142</v>
      </c>
      <c r="C47" s="41" t="s">
        <v>520</v>
      </c>
      <c r="D47" s="41" t="s">
        <v>578</v>
      </c>
      <c r="E47" s="41" t="s">
        <v>553</v>
      </c>
      <c r="F47" s="72">
        <f>SUM(G47:H47)</f>
        <v>17304</v>
      </c>
      <c r="G47" s="72"/>
      <c r="H47" s="72">
        <v>17304</v>
      </c>
      <c r="I47" s="72">
        <f>SUM(J47:K47)</f>
        <v>2796.2</v>
      </c>
      <c r="J47" s="72"/>
      <c r="K47" s="72">
        <v>2796.2</v>
      </c>
      <c r="L47" s="72">
        <f>SUM(M47:N47)</f>
        <v>4178</v>
      </c>
      <c r="M47" s="72"/>
      <c r="N47" s="72">
        <v>4178</v>
      </c>
    </row>
    <row r="48" spans="1:14" ht="94.5">
      <c r="A48" s="21" t="s">
        <v>721</v>
      </c>
      <c r="B48" s="41" t="s">
        <v>716</v>
      </c>
      <c r="C48" s="41" t="s">
        <v>520</v>
      </c>
      <c r="D48" s="41" t="s">
        <v>578</v>
      </c>
      <c r="E48" s="41" t="s">
        <v>553</v>
      </c>
      <c r="F48" s="72">
        <f>SUM(G48:H48)</f>
        <v>75200</v>
      </c>
      <c r="G48" s="72">
        <v>75200</v>
      </c>
      <c r="H48" s="72"/>
      <c r="I48" s="72">
        <f>SUM(J48:K48)</f>
        <v>12748.8</v>
      </c>
      <c r="J48" s="72">
        <v>12748.8</v>
      </c>
      <c r="K48" s="72"/>
      <c r="L48" s="72">
        <f>SUM(M48:N48)</f>
        <v>79381</v>
      </c>
      <c r="M48" s="72">
        <v>79381</v>
      </c>
      <c r="N48" s="72"/>
    </row>
    <row r="49" spans="1:14" ht="157.5">
      <c r="A49" s="21" t="s">
        <v>417</v>
      </c>
      <c r="B49" s="41" t="s">
        <v>462</v>
      </c>
      <c r="C49" s="41" t="s">
        <v>520</v>
      </c>
      <c r="D49" s="41" t="s">
        <v>578</v>
      </c>
      <c r="E49" s="41" t="s">
        <v>553</v>
      </c>
      <c r="F49" s="72">
        <f>SUM(G49:H49)</f>
        <v>1595</v>
      </c>
      <c r="G49" s="72"/>
      <c r="H49" s="72">
        <v>1595</v>
      </c>
      <c r="I49" s="72">
        <f>SUM(J49:K49)</f>
        <v>0</v>
      </c>
      <c r="J49" s="72"/>
      <c r="K49" s="72"/>
      <c r="L49" s="72">
        <f>SUM(M49:N49)</f>
        <v>0</v>
      </c>
      <c r="M49" s="72"/>
      <c r="N49" s="72"/>
    </row>
    <row r="50" spans="1:14" ht="157.5">
      <c r="A50" s="21" t="s">
        <v>415</v>
      </c>
      <c r="B50" s="41" t="s">
        <v>414</v>
      </c>
      <c r="C50" s="41" t="s">
        <v>520</v>
      </c>
      <c r="D50" s="41" t="s">
        <v>578</v>
      </c>
      <c r="E50" s="41" t="s">
        <v>553</v>
      </c>
      <c r="F50" s="72">
        <f>G50+H50</f>
        <v>30296</v>
      </c>
      <c r="G50" s="72">
        <v>30296</v>
      </c>
      <c r="H50" s="72"/>
      <c r="I50" s="72">
        <f>J50+K50</f>
        <v>0</v>
      </c>
      <c r="J50" s="72"/>
      <c r="K50" s="72"/>
      <c r="L50" s="72">
        <f>M50+N50</f>
        <v>0</v>
      </c>
      <c r="M50" s="72"/>
      <c r="N50" s="72"/>
    </row>
    <row r="51" spans="1:14" s="57" customFormat="1" ht="94.5">
      <c r="A51" s="74" t="s">
        <v>923</v>
      </c>
      <c r="B51" s="69" t="s">
        <v>48</v>
      </c>
      <c r="C51" s="70"/>
      <c r="D51" s="70"/>
      <c r="E51" s="70"/>
      <c r="F51" s="71">
        <f>SUM(F52,F55)</f>
        <v>44577.5</v>
      </c>
      <c r="G51" s="71">
        <f aca="true" t="shared" si="18" ref="G51:N51">SUM(G52,G55)</f>
        <v>0</v>
      </c>
      <c r="H51" s="71">
        <f t="shared" si="18"/>
        <v>44577.5</v>
      </c>
      <c r="I51" s="71">
        <f t="shared" si="18"/>
        <v>48555.8</v>
      </c>
      <c r="J51" s="71">
        <f t="shared" si="18"/>
        <v>0</v>
      </c>
      <c r="K51" s="71">
        <f t="shared" si="18"/>
        <v>48555.8</v>
      </c>
      <c r="L51" s="71">
        <f t="shared" si="18"/>
        <v>49896</v>
      </c>
      <c r="M51" s="71">
        <f t="shared" si="18"/>
        <v>0</v>
      </c>
      <c r="N51" s="71">
        <f t="shared" si="18"/>
        <v>49896</v>
      </c>
    </row>
    <row r="52" spans="1:14" s="57" customFormat="1" ht="63">
      <c r="A52" s="58" t="s">
        <v>879</v>
      </c>
      <c r="B52" s="39" t="s">
        <v>49</v>
      </c>
      <c r="C52" s="70"/>
      <c r="D52" s="70"/>
      <c r="E52" s="70"/>
      <c r="F52" s="72">
        <f>SUM(F53:F54)</f>
        <v>44357.5</v>
      </c>
      <c r="G52" s="72">
        <f aca="true" t="shared" si="19" ref="G52:N52">SUM(G53:G54)</f>
        <v>0</v>
      </c>
      <c r="H52" s="72">
        <f t="shared" si="19"/>
        <v>44357.5</v>
      </c>
      <c r="I52" s="72">
        <f t="shared" si="19"/>
        <v>48555.8</v>
      </c>
      <c r="J52" s="72">
        <f t="shared" si="19"/>
        <v>0</v>
      </c>
      <c r="K52" s="72">
        <f t="shared" si="19"/>
        <v>48555.8</v>
      </c>
      <c r="L52" s="72">
        <f t="shared" si="19"/>
        <v>49896</v>
      </c>
      <c r="M52" s="72">
        <f t="shared" si="19"/>
        <v>0</v>
      </c>
      <c r="N52" s="72">
        <f t="shared" si="19"/>
        <v>49896</v>
      </c>
    </row>
    <row r="53" spans="1:14" ht="141.75">
      <c r="A53" s="58" t="s">
        <v>2</v>
      </c>
      <c r="B53" s="41" t="s">
        <v>809</v>
      </c>
      <c r="C53" s="41">
        <v>600</v>
      </c>
      <c r="D53" s="46" t="s">
        <v>578</v>
      </c>
      <c r="E53" s="46" t="s">
        <v>218</v>
      </c>
      <c r="F53" s="40">
        <f>SUM(G53:H53)</f>
        <v>34857.5</v>
      </c>
      <c r="G53" s="40">
        <v>0</v>
      </c>
      <c r="H53" s="40">
        <v>34857.5</v>
      </c>
      <c r="I53" s="40">
        <f>SUM(J53:K53)</f>
        <v>38680.8</v>
      </c>
      <c r="J53" s="40">
        <v>0</v>
      </c>
      <c r="K53" s="40">
        <v>38680.8</v>
      </c>
      <c r="L53" s="40">
        <f>SUM(M53:N53)</f>
        <v>39644</v>
      </c>
      <c r="M53" s="40">
        <v>0</v>
      </c>
      <c r="N53" s="40">
        <v>39644</v>
      </c>
    </row>
    <row r="54" spans="1:14" ht="126">
      <c r="A54" s="43" t="s">
        <v>647</v>
      </c>
      <c r="B54" s="41" t="s">
        <v>784</v>
      </c>
      <c r="C54" s="41" t="s">
        <v>883</v>
      </c>
      <c r="D54" s="46" t="s">
        <v>578</v>
      </c>
      <c r="E54" s="46" t="s">
        <v>218</v>
      </c>
      <c r="F54" s="40">
        <f>SUM(G54:H54)</f>
        <v>9500</v>
      </c>
      <c r="G54" s="40">
        <v>0</v>
      </c>
      <c r="H54" s="40">
        <v>9500</v>
      </c>
      <c r="I54" s="40">
        <f>SUM(J54:K54)</f>
        <v>9875</v>
      </c>
      <c r="J54" s="40">
        <v>0</v>
      </c>
      <c r="K54" s="40">
        <v>9875</v>
      </c>
      <c r="L54" s="40">
        <f>SUM(M54:N54)</f>
        <v>10252</v>
      </c>
      <c r="M54" s="40">
        <v>0</v>
      </c>
      <c r="N54" s="40">
        <v>10252</v>
      </c>
    </row>
    <row r="55" spans="1:14" ht="47.25">
      <c r="A55" s="43" t="s">
        <v>648</v>
      </c>
      <c r="B55" s="39" t="s">
        <v>640</v>
      </c>
      <c r="C55" s="41"/>
      <c r="D55" s="46"/>
      <c r="E55" s="46"/>
      <c r="F55" s="40">
        <f>F56</f>
        <v>220</v>
      </c>
      <c r="G55" s="40">
        <f aca="true" t="shared" si="20" ref="G55:N55">G56</f>
        <v>0</v>
      </c>
      <c r="H55" s="40">
        <f t="shared" si="20"/>
        <v>220</v>
      </c>
      <c r="I55" s="40">
        <f t="shared" si="20"/>
        <v>0</v>
      </c>
      <c r="J55" s="40">
        <f t="shared" si="20"/>
        <v>0</v>
      </c>
      <c r="K55" s="40">
        <f t="shared" si="20"/>
        <v>0</v>
      </c>
      <c r="L55" s="40">
        <f t="shared" si="20"/>
        <v>0</v>
      </c>
      <c r="M55" s="40">
        <f t="shared" si="20"/>
        <v>0</v>
      </c>
      <c r="N55" s="40">
        <f t="shared" si="20"/>
        <v>0</v>
      </c>
    </row>
    <row r="56" spans="1:14" ht="78.75">
      <c r="A56" s="43" t="s">
        <v>638</v>
      </c>
      <c r="B56" s="41" t="s">
        <v>641</v>
      </c>
      <c r="C56" s="41" t="s">
        <v>883</v>
      </c>
      <c r="D56" s="41" t="s">
        <v>578</v>
      </c>
      <c r="E56" s="41" t="s">
        <v>218</v>
      </c>
      <c r="F56" s="40">
        <f>SUM(G56:H56)</f>
        <v>220</v>
      </c>
      <c r="G56" s="40">
        <v>0</v>
      </c>
      <c r="H56" s="40">
        <v>220</v>
      </c>
      <c r="I56" s="40">
        <f>SUM(J56:K56)</f>
        <v>0</v>
      </c>
      <c r="J56" s="40">
        <v>0</v>
      </c>
      <c r="K56" s="40"/>
      <c r="L56" s="40">
        <f>SUM(M56:N56)</f>
        <v>0</v>
      </c>
      <c r="M56" s="40">
        <v>0</v>
      </c>
      <c r="N56" s="40"/>
    </row>
    <row r="57" spans="1:14" ht="94.5">
      <c r="A57" s="36" t="s">
        <v>481</v>
      </c>
      <c r="B57" s="75" t="s">
        <v>50</v>
      </c>
      <c r="C57" s="55"/>
      <c r="D57" s="55"/>
      <c r="E57" s="55"/>
      <c r="F57" s="56">
        <f>SUM(F58,F60,F66,F64)</f>
        <v>39497</v>
      </c>
      <c r="G57" s="56">
        <f aca="true" t="shared" si="21" ref="G57:N57">SUM(G58,G60,G66,G64)</f>
        <v>11528</v>
      </c>
      <c r="H57" s="56">
        <f t="shared" si="21"/>
        <v>27969</v>
      </c>
      <c r="I57" s="56">
        <f t="shared" si="21"/>
        <v>40742.2</v>
      </c>
      <c r="J57" s="56">
        <f t="shared" si="21"/>
        <v>11936</v>
      </c>
      <c r="K57" s="56">
        <f t="shared" si="21"/>
        <v>28806.2</v>
      </c>
      <c r="L57" s="56">
        <f t="shared" si="21"/>
        <v>42172.2</v>
      </c>
      <c r="M57" s="56">
        <f t="shared" si="21"/>
        <v>12361</v>
      </c>
      <c r="N57" s="56">
        <f t="shared" si="21"/>
        <v>29811.2</v>
      </c>
    </row>
    <row r="58" spans="1:14" ht="47.25">
      <c r="A58" s="58" t="s">
        <v>867</v>
      </c>
      <c r="B58" s="39" t="s">
        <v>51</v>
      </c>
      <c r="C58" s="55"/>
      <c r="D58" s="55"/>
      <c r="E58" s="55"/>
      <c r="F58" s="40">
        <f aca="true" t="shared" si="22" ref="F58:N58">F59</f>
        <v>2120</v>
      </c>
      <c r="G58" s="40">
        <f t="shared" si="22"/>
        <v>0</v>
      </c>
      <c r="H58" s="40">
        <f t="shared" si="22"/>
        <v>2120</v>
      </c>
      <c r="I58" s="40">
        <f t="shared" si="22"/>
        <v>2220</v>
      </c>
      <c r="J58" s="40">
        <f t="shared" si="22"/>
        <v>0</v>
      </c>
      <c r="K58" s="40">
        <f t="shared" si="22"/>
        <v>2220</v>
      </c>
      <c r="L58" s="40">
        <f t="shared" si="22"/>
        <v>2350</v>
      </c>
      <c r="M58" s="60">
        <f t="shared" si="22"/>
        <v>0</v>
      </c>
      <c r="N58" s="40">
        <f t="shared" si="22"/>
        <v>2350</v>
      </c>
    </row>
    <row r="59" spans="1:14" ht="173.25">
      <c r="A59" s="44" t="s">
        <v>706</v>
      </c>
      <c r="B59" s="41" t="s">
        <v>811</v>
      </c>
      <c r="C59" s="41">
        <v>100</v>
      </c>
      <c r="D59" s="46" t="s">
        <v>578</v>
      </c>
      <c r="E59" s="46" t="s">
        <v>219</v>
      </c>
      <c r="F59" s="40">
        <f>SUM(G59:H59)</f>
        <v>2120</v>
      </c>
      <c r="G59" s="47"/>
      <c r="H59" s="47">
        <v>2120</v>
      </c>
      <c r="I59" s="40">
        <f>SUM(J59:K59)</f>
        <v>2220</v>
      </c>
      <c r="J59" s="47"/>
      <c r="K59" s="47">
        <v>2220</v>
      </c>
      <c r="L59" s="40">
        <f>SUM(M59:N59)</f>
        <v>2350</v>
      </c>
      <c r="M59" s="47"/>
      <c r="N59" s="47">
        <v>2350</v>
      </c>
    </row>
    <row r="60" spans="1:14" ht="110.25">
      <c r="A60" s="58" t="s">
        <v>866</v>
      </c>
      <c r="B60" s="39" t="s">
        <v>52</v>
      </c>
      <c r="C60" s="41"/>
      <c r="D60" s="41"/>
      <c r="E60" s="41"/>
      <c r="F60" s="40">
        <f aca="true" t="shared" si="23" ref="F60:N60">SUM(F61:F63)</f>
        <v>25699</v>
      </c>
      <c r="G60" s="40">
        <f t="shared" si="23"/>
        <v>0</v>
      </c>
      <c r="H60" s="40">
        <f t="shared" si="23"/>
        <v>25699</v>
      </c>
      <c r="I60" s="40">
        <f t="shared" si="23"/>
        <v>26586.2</v>
      </c>
      <c r="J60" s="40">
        <f t="shared" si="23"/>
        <v>0</v>
      </c>
      <c r="K60" s="40">
        <f t="shared" si="23"/>
        <v>26586.2</v>
      </c>
      <c r="L60" s="40">
        <f t="shared" si="23"/>
        <v>27461.2</v>
      </c>
      <c r="M60" s="40">
        <f t="shared" si="23"/>
        <v>0</v>
      </c>
      <c r="N60" s="40">
        <f t="shared" si="23"/>
        <v>27461.2</v>
      </c>
    </row>
    <row r="61" spans="1:14" ht="204.75">
      <c r="A61" s="44" t="s">
        <v>707</v>
      </c>
      <c r="B61" s="41" t="s">
        <v>813</v>
      </c>
      <c r="C61" s="41">
        <v>100</v>
      </c>
      <c r="D61" s="53" t="s">
        <v>578</v>
      </c>
      <c r="E61" s="53" t="s">
        <v>219</v>
      </c>
      <c r="F61" s="40">
        <f>SUM(G61:H61)</f>
        <v>22522</v>
      </c>
      <c r="G61" s="47"/>
      <c r="H61" s="47">
        <v>22522</v>
      </c>
      <c r="I61" s="40">
        <f>SUM(J61:K61)</f>
        <v>23570</v>
      </c>
      <c r="J61" s="47"/>
      <c r="K61" s="47">
        <v>23570</v>
      </c>
      <c r="L61" s="40">
        <f>SUM(M61:N61)</f>
        <v>24530</v>
      </c>
      <c r="M61" s="47"/>
      <c r="N61" s="47">
        <v>24530</v>
      </c>
    </row>
    <row r="62" spans="1:14" ht="126">
      <c r="A62" s="44" t="s">
        <v>708</v>
      </c>
      <c r="B62" s="41" t="s">
        <v>813</v>
      </c>
      <c r="C62" s="41">
        <v>200</v>
      </c>
      <c r="D62" s="53" t="s">
        <v>578</v>
      </c>
      <c r="E62" s="53" t="s">
        <v>219</v>
      </c>
      <c r="F62" s="40">
        <f>SUM(G62:H62)</f>
        <v>3165</v>
      </c>
      <c r="G62" s="47"/>
      <c r="H62" s="47">
        <v>3165</v>
      </c>
      <c r="I62" s="40">
        <f>SUM(J62:K62)</f>
        <v>3004.2</v>
      </c>
      <c r="J62" s="47"/>
      <c r="K62" s="47">
        <v>3004.2</v>
      </c>
      <c r="L62" s="40">
        <f>SUM(M62:N62)</f>
        <v>2919.2</v>
      </c>
      <c r="M62" s="47"/>
      <c r="N62" s="47">
        <v>2919.2</v>
      </c>
    </row>
    <row r="63" spans="1:14" ht="94.5">
      <c r="A63" s="44" t="s">
        <v>709</v>
      </c>
      <c r="B63" s="41" t="s">
        <v>813</v>
      </c>
      <c r="C63" s="41">
        <v>800</v>
      </c>
      <c r="D63" s="53" t="s">
        <v>578</v>
      </c>
      <c r="E63" s="53" t="s">
        <v>219</v>
      </c>
      <c r="F63" s="40">
        <f>SUM(G63:H63)</f>
        <v>12</v>
      </c>
      <c r="G63" s="47"/>
      <c r="H63" s="47">
        <v>12</v>
      </c>
      <c r="I63" s="40">
        <f>SUM(J63:K63)</f>
        <v>12</v>
      </c>
      <c r="J63" s="47"/>
      <c r="K63" s="47">
        <v>12</v>
      </c>
      <c r="L63" s="40">
        <f>SUM(M63:N63)</f>
        <v>12</v>
      </c>
      <c r="M63" s="47"/>
      <c r="N63" s="47">
        <v>12</v>
      </c>
    </row>
    <row r="64" spans="1:14" ht="47.25">
      <c r="A64" s="21" t="s">
        <v>644</v>
      </c>
      <c r="B64" s="39" t="s">
        <v>642</v>
      </c>
      <c r="C64" s="41"/>
      <c r="D64" s="53"/>
      <c r="E64" s="53"/>
      <c r="F64" s="40">
        <f>F65</f>
        <v>150</v>
      </c>
      <c r="G64" s="40">
        <f aca="true" t="shared" si="24" ref="G64:N64">G65</f>
        <v>0</v>
      </c>
      <c r="H64" s="40">
        <f t="shared" si="24"/>
        <v>150</v>
      </c>
      <c r="I64" s="40">
        <f t="shared" si="24"/>
        <v>0</v>
      </c>
      <c r="J64" s="40">
        <f t="shared" si="24"/>
        <v>0</v>
      </c>
      <c r="K64" s="40">
        <f t="shared" si="24"/>
        <v>0</v>
      </c>
      <c r="L64" s="40">
        <f t="shared" si="24"/>
        <v>0</v>
      </c>
      <c r="M64" s="40">
        <f t="shared" si="24"/>
        <v>0</v>
      </c>
      <c r="N64" s="40">
        <f t="shared" si="24"/>
        <v>0</v>
      </c>
    </row>
    <row r="65" spans="1:14" ht="47.25">
      <c r="A65" s="21" t="s">
        <v>773</v>
      </c>
      <c r="B65" s="41" t="s">
        <v>643</v>
      </c>
      <c r="C65" s="41" t="s">
        <v>887</v>
      </c>
      <c r="D65" s="52" t="s">
        <v>578</v>
      </c>
      <c r="E65" s="52" t="s">
        <v>219</v>
      </c>
      <c r="F65" s="40">
        <f>SUM(G65:H65)</f>
        <v>150</v>
      </c>
      <c r="G65" s="47"/>
      <c r="H65" s="47">
        <v>150</v>
      </c>
      <c r="I65" s="40">
        <f>SUM(J65:K65)</f>
        <v>0</v>
      </c>
      <c r="J65" s="47"/>
      <c r="K65" s="47"/>
      <c r="L65" s="40">
        <f>SUM(M65:N65)</f>
        <v>0</v>
      </c>
      <c r="M65" s="47"/>
      <c r="N65" s="47"/>
    </row>
    <row r="66" spans="1:14" ht="47.25">
      <c r="A66" s="58" t="s">
        <v>864</v>
      </c>
      <c r="B66" s="76" t="s">
        <v>53</v>
      </c>
      <c r="C66" s="41"/>
      <c r="D66" s="41"/>
      <c r="E66" s="41"/>
      <c r="F66" s="40">
        <f>SUM(F67:F69)</f>
        <v>11528</v>
      </c>
      <c r="G66" s="40">
        <f aca="true" t="shared" si="25" ref="G66:N66">SUM(G67:G69)</f>
        <v>11528</v>
      </c>
      <c r="H66" s="40">
        <f t="shared" si="25"/>
        <v>0</v>
      </c>
      <c r="I66" s="40">
        <f t="shared" si="25"/>
        <v>11936</v>
      </c>
      <c r="J66" s="40">
        <f t="shared" si="25"/>
        <v>11936</v>
      </c>
      <c r="K66" s="40">
        <f t="shared" si="25"/>
        <v>0</v>
      </c>
      <c r="L66" s="40">
        <f t="shared" si="25"/>
        <v>12361</v>
      </c>
      <c r="M66" s="40">
        <f t="shared" si="25"/>
        <v>12361</v>
      </c>
      <c r="N66" s="40">
        <f t="shared" si="25"/>
        <v>0</v>
      </c>
    </row>
    <row r="67" spans="1:14" ht="283.5">
      <c r="A67" s="44" t="s">
        <v>562</v>
      </c>
      <c r="B67" s="77" t="s">
        <v>812</v>
      </c>
      <c r="C67" s="41" t="s">
        <v>518</v>
      </c>
      <c r="D67" s="52" t="s">
        <v>889</v>
      </c>
      <c r="E67" s="52" t="s">
        <v>218</v>
      </c>
      <c r="F67" s="40">
        <f>SUM(G67:H67)</f>
        <v>8800</v>
      </c>
      <c r="G67" s="40">
        <v>8800</v>
      </c>
      <c r="H67" s="40"/>
      <c r="I67" s="40">
        <f>SUM(J67:K67)</f>
        <v>9110</v>
      </c>
      <c r="J67" s="40">
        <v>9110</v>
      </c>
      <c r="K67" s="40"/>
      <c r="L67" s="40">
        <f>SUM(M67:N67)</f>
        <v>9437</v>
      </c>
      <c r="M67" s="40">
        <v>9437</v>
      </c>
      <c r="N67" s="40"/>
    </row>
    <row r="68" spans="1:14" ht="180.75" customHeight="1">
      <c r="A68" s="44" t="s">
        <v>671</v>
      </c>
      <c r="B68" s="77" t="s">
        <v>812</v>
      </c>
      <c r="C68" s="41" t="s">
        <v>887</v>
      </c>
      <c r="D68" s="52" t="s">
        <v>889</v>
      </c>
      <c r="E68" s="52" t="s">
        <v>218</v>
      </c>
      <c r="F68" s="40">
        <f>SUM(G68:H68)</f>
        <v>2299</v>
      </c>
      <c r="G68" s="40">
        <v>2299</v>
      </c>
      <c r="H68" s="40"/>
      <c r="I68" s="40">
        <f>SUM(J68:K68)</f>
        <v>2380</v>
      </c>
      <c r="J68" s="40">
        <v>2380</v>
      </c>
      <c r="K68" s="40"/>
      <c r="L68" s="40">
        <f>SUM(M68:N68)</f>
        <v>2460</v>
      </c>
      <c r="M68" s="40">
        <v>2460</v>
      </c>
      <c r="N68" s="40"/>
    </row>
    <row r="69" spans="1:14" ht="220.5">
      <c r="A69" s="44" t="s">
        <v>15</v>
      </c>
      <c r="B69" s="77" t="s">
        <v>812</v>
      </c>
      <c r="C69" s="41" t="s">
        <v>883</v>
      </c>
      <c r="D69" s="52" t="s">
        <v>889</v>
      </c>
      <c r="E69" s="52" t="s">
        <v>218</v>
      </c>
      <c r="F69" s="40">
        <f>SUM(G69:H69)</f>
        <v>429</v>
      </c>
      <c r="G69" s="47">
        <v>429</v>
      </c>
      <c r="H69" s="47"/>
      <c r="I69" s="40">
        <f>SUM(J69:K69)</f>
        <v>446</v>
      </c>
      <c r="J69" s="47">
        <v>446</v>
      </c>
      <c r="K69" s="47"/>
      <c r="L69" s="40">
        <f>SUM(M69:N69)</f>
        <v>464</v>
      </c>
      <c r="M69" s="47">
        <v>464</v>
      </c>
      <c r="N69" s="47"/>
    </row>
    <row r="70" spans="1:14" s="57" customFormat="1" ht="68.25" customHeight="1">
      <c r="A70" s="36" t="s">
        <v>482</v>
      </c>
      <c r="B70" s="69" t="s">
        <v>54</v>
      </c>
      <c r="C70" s="70"/>
      <c r="D70" s="70"/>
      <c r="E70" s="70"/>
      <c r="F70" s="71">
        <f aca="true" t="shared" si="26" ref="F70:N70">SUM(F71,F115,F122,F143,F146,F150,F153)</f>
        <v>205672.79999999996</v>
      </c>
      <c r="G70" s="71">
        <f t="shared" si="26"/>
        <v>200144.79999999996</v>
      </c>
      <c r="H70" s="71">
        <f t="shared" si="26"/>
        <v>5528</v>
      </c>
      <c r="I70" s="71">
        <f t="shared" si="26"/>
        <v>216235.1</v>
      </c>
      <c r="J70" s="71">
        <f t="shared" si="26"/>
        <v>211926.1</v>
      </c>
      <c r="K70" s="71">
        <f t="shared" si="26"/>
        <v>4309</v>
      </c>
      <c r="L70" s="71">
        <f t="shared" si="26"/>
        <v>222810.5</v>
      </c>
      <c r="M70" s="71">
        <f t="shared" si="26"/>
        <v>222810.5</v>
      </c>
      <c r="N70" s="71">
        <f t="shared" si="26"/>
        <v>0</v>
      </c>
    </row>
    <row r="71" spans="1:14" ht="116.25" customHeight="1">
      <c r="A71" s="36" t="s">
        <v>483</v>
      </c>
      <c r="B71" s="75" t="s">
        <v>55</v>
      </c>
      <c r="C71" s="55"/>
      <c r="D71" s="55"/>
      <c r="E71" s="55"/>
      <c r="F71" s="56">
        <f aca="true" t="shared" si="27" ref="F71:N71">SUM(F72,F87)</f>
        <v>62813.4</v>
      </c>
      <c r="G71" s="56">
        <f t="shared" si="27"/>
        <v>58322.4</v>
      </c>
      <c r="H71" s="56">
        <f t="shared" si="27"/>
        <v>4491</v>
      </c>
      <c r="I71" s="56">
        <f t="shared" si="27"/>
        <v>63968.5</v>
      </c>
      <c r="J71" s="56">
        <f t="shared" si="27"/>
        <v>59659.5</v>
      </c>
      <c r="K71" s="56">
        <f t="shared" si="27"/>
        <v>4309</v>
      </c>
      <c r="L71" s="56">
        <f t="shared" si="27"/>
        <v>60897.9</v>
      </c>
      <c r="M71" s="128">
        <f t="shared" si="27"/>
        <v>60897.9</v>
      </c>
      <c r="N71" s="56">
        <f t="shared" si="27"/>
        <v>0</v>
      </c>
    </row>
    <row r="72" spans="1:14" ht="47.25">
      <c r="A72" s="58" t="s">
        <v>743</v>
      </c>
      <c r="B72" s="59" t="s">
        <v>56</v>
      </c>
      <c r="C72" s="55"/>
      <c r="D72" s="55"/>
      <c r="E72" s="55"/>
      <c r="F72" s="40">
        <f aca="true" t="shared" si="28" ref="F72:N72">SUM(F73:F86)</f>
        <v>29317</v>
      </c>
      <c r="G72" s="40">
        <f t="shared" si="28"/>
        <v>29317</v>
      </c>
      <c r="H72" s="40">
        <f t="shared" si="28"/>
        <v>0</v>
      </c>
      <c r="I72" s="40">
        <f t="shared" si="28"/>
        <v>29759</v>
      </c>
      <c r="J72" s="40">
        <f t="shared" si="28"/>
        <v>29759</v>
      </c>
      <c r="K72" s="40">
        <f t="shared" si="28"/>
        <v>0</v>
      </c>
      <c r="L72" s="40">
        <f t="shared" si="28"/>
        <v>30220</v>
      </c>
      <c r="M72" s="60">
        <f t="shared" si="28"/>
        <v>30220</v>
      </c>
      <c r="N72" s="40">
        <f t="shared" si="28"/>
        <v>0</v>
      </c>
    </row>
    <row r="73" spans="1:14" ht="157.5">
      <c r="A73" s="44" t="s">
        <v>711</v>
      </c>
      <c r="B73" s="45" t="s">
        <v>116</v>
      </c>
      <c r="C73" s="41" t="s">
        <v>520</v>
      </c>
      <c r="D73" s="41" t="s">
        <v>889</v>
      </c>
      <c r="E73" s="41" t="s">
        <v>218</v>
      </c>
      <c r="F73" s="116">
        <f>SUM(G73:H73)</f>
        <v>1</v>
      </c>
      <c r="G73" s="117">
        <v>1</v>
      </c>
      <c r="H73" s="117"/>
      <c r="I73" s="116">
        <f>SUM(J73:K73)</f>
        <v>1</v>
      </c>
      <c r="J73" s="117">
        <v>1</v>
      </c>
      <c r="K73" s="117"/>
      <c r="L73" s="116">
        <f>SUM(M73:N73)</f>
        <v>1</v>
      </c>
      <c r="M73" s="117">
        <v>1</v>
      </c>
      <c r="N73" s="117"/>
    </row>
    <row r="74" spans="1:14" ht="141.75">
      <c r="A74" s="21" t="s">
        <v>754</v>
      </c>
      <c r="B74" s="45" t="s">
        <v>116</v>
      </c>
      <c r="C74" s="41" t="s">
        <v>887</v>
      </c>
      <c r="D74" s="41" t="s">
        <v>889</v>
      </c>
      <c r="E74" s="41" t="s">
        <v>218</v>
      </c>
      <c r="F74" s="116">
        <f>SUM(G74:H74)</f>
        <v>69</v>
      </c>
      <c r="G74" s="117">
        <v>69</v>
      </c>
      <c r="H74" s="117"/>
      <c r="I74" s="116">
        <f>SUM(J74:K74)</f>
        <v>72</v>
      </c>
      <c r="J74" s="117">
        <v>72</v>
      </c>
      <c r="K74" s="117"/>
      <c r="L74" s="116">
        <f>SUM(M74:N74)</f>
        <v>76</v>
      </c>
      <c r="M74" s="117">
        <v>76</v>
      </c>
      <c r="N74" s="117"/>
    </row>
    <row r="75" spans="1:14" ht="78.75">
      <c r="A75" s="58" t="s">
        <v>682</v>
      </c>
      <c r="B75" s="45" t="s">
        <v>846</v>
      </c>
      <c r="C75" s="41" t="s">
        <v>520</v>
      </c>
      <c r="D75" s="41">
        <v>10</v>
      </c>
      <c r="E75" s="46" t="s">
        <v>218</v>
      </c>
      <c r="F75" s="40">
        <f aca="true" t="shared" si="29" ref="F75:F86">SUM(G75:H75)</f>
        <v>206</v>
      </c>
      <c r="G75" s="40">
        <v>206</v>
      </c>
      <c r="H75" s="40"/>
      <c r="I75" s="40">
        <f aca="true" t="shared" si="30" ref="I75:I86">SUM(J75:K75)</f>
        <v>206</v>
      </c>
      <c r="J75" s="40">
        <v>206</v>
      </c>
      <c r="K75" s="40"/>
      <c r="L75" s="40">
        <f aca="true" t="shared" si="31" ref="L75:L86">SUM(M75:N75)</f>
        <v>206</v>
      </c>
      <c r="M75" s="40">
        <v>206</v>
      </c>
      <c r="N75" s="40"/>
    </row>
    <row r="76" spans="1:14" ht="94.5">
      <c r="A76" s="58" t="s">
        <v>713</v>
      </c>
      <c r="B76" s="45" t="s">
        <v>846</v>
      </c>
      <c r="C76" s="41" t="s">
        <v>887</v>
      </c>
      <c r="D76" s="41">
        <v>10</v>
      </c>
      <c r="E76" s="46" t="s">
        <v>218</v>
      </c>
      <c r="F76" s="40">
        <f t="shared" si="29"/>
        <v>18060</v>
      </c>
      <c r="G76" s="47">
        <v>18060</v>
      </c>
      <c r="H76" s="47"/>
      <c r="I76" s="40">
        <f t="shared" si="30"/>
        <v>18060</v>
      </c>
      <c r="J76" s="47">
        <v>18060</v>
      </c>
      <c r="K76" s="47"/>
      <c r="L76" s="40">
        <f t="shared" si="31"/>
        <v>18060</v>
      </c>
      <c r="M76" s="47">
        <v>18060</v>
      </c>
      <c r="N76" s="47"/>
    </row>
    <row r="77" spans="1:14" ht="110.25">
      <c r="A77" s="58" t="s">
        <v>683</v>
      </c>
      <c r="B77" s="45" t="s">
        <v>847</v>
      </c>
      <c r="C77" s="41" t="s">
        <v>520</v>
      </c>
      <c r="D77" s="41">
        <v>10</v>
      </c>
      <c r="E77" s="46" t="s">
        <v>218</v>
      </c>
      <c r="F77" s="40">
        <f t="shared" si="29"/>
        <v>51</v>
      </c>
      <c r="G77" s="40">
        <v>51</v>
      </c>
      <c r="H77" s="40"/>
      <c r="I77" s="40">
        <f t="shared" si="30"/>
        <v>67</v>
      </c>
      <c r="J77" s="40">
        <v>67</v>
      </c>
      <c r="K77" s="40"/>
      <c r="L77" s="40">
        <f t="shared" si="31"/>
        <v>69</v>
      </c>
      <c r="M77" s="40">
        <v>69</v>
      </c>
      <c r="N77" s="40"/>
    </row>
    <row r="78" spans="1:14" ht="94.5">
      <c r="A78" s="58" t="s">
        <v>195</v>
      </c>
      <c r="B78" s="45" t="s">
        <v>847</v>
      </c>
      <c r="C78" s="41" t="s">
        <v>887</v>
      </c>
      <c r="D78" s="41">
        <v>10</v>
      </c>
      <c r="E78" s="46" t="s">
        <v>218</v>
      </c>
      <c r="F78" s="40">
        <f t="shared" si="29"/>
        <v>2121</v>
      </c>
      <c r="G78" s="47">
        <v>2121</v>
      </c>
      <c r="H78" s="47"/>
      <c r="I78" s="40">
        <f t="shared" si="30"/>
        <v>2192</v>
      </c>
      <c r="J78" s="47">
        <v>2192</v>
      </c>
      <c r="K78" s="47"/>
      <c r="L78" s="40">
        <f t="shared" si="31"/>
        <v>2280</v>
      </c>
      <c r="M78" s="47">
        <v>2280</v>
      </c>
      <c r="N78" s="47"/>
    </row>
    <row r="79" spans="1:14" ht="110.25">
      <c r="A79" s="43" t="s">
        <v>712</v>
      </c>
      <c r="B79" s="45" t="s">
        <v>295</v>
      </c>
      <c r="C79" s="41" t="s">
        <v>520</v>
      </c>
      <c r="D79" s="41">
        <v>10</v>
      </c>
      <c r="E79" s="46" t="s">
        <v>218</v>
      </c>
      <c r="F79" s="40">
        <f t="shared" si="29"/>
        <v>90</v>
      </c>
      <c r="G79" s="40">
        <v>90</v>
      </c>
      <c r="H79" s="40"/>
      <c r="I79" s="40">
        <f t="shared" si="30"/>
        <v>90</v>
      </c>
      <c r="J79" s="40">
        <v>90</v>
      </c>
      <c r="K79" s="40"/>
      <c r="L79" s="40">
        <f t="shared" si="31"/>
        <v>90</v>
      </c>
      <c r="M79" s="40">
        <v>90</v>
      </c>
      <c r="N79" s="40"/>
    </row>
    <row r="80" spans="1:14" ht="94.5">
      <c r="A80" s="43" t="s">
        <v>196</v>
      </c>
      <c r="B80" s="45" t="s">
        <v>295</v>
      </c>
      <c r="C80" s="41" t="s">
        <v>887</v>
      </c>
      <c r="D80" s="41">
        <v>10</v>
      </c>
      <c r="E80" s="46" t="s">
        <v>218</v>
      </c>
      <c r="F80" s="40">
        <f t="shared" si="29"/>
        <v>3466</v>
      </c>
      <c r="G80" s="47">
        <v>3466</v>
      </c>
      <c r="H80" s="47"/>
      <c r="I80" s="40">
        <f t="shared" si="30"/>
        <v>3608</v>
      </c>
      <c r="J80" s="47">
        <v>3608</v>
      </c>
      <c r="K80" s="47"/>
      <c r="L80" s="40">
        <f t="shared" si="31"/>
        <v>3756</v>
      </c>
      <c r="M80" s="47">
        <v>3756</v>
      </c>
      <c r="N80" s="47"/>
    </row>
    <row r="81" spans="1:14" ht="173.25">
      <c r="A81" s="43" t="s">
        <v>714</v>
      </c>
      <c r="B81" s="45" t="s">
        <v>296</v>
      </c>
      <c r="C81" s="41" t="s">
        <v>520</v>
      </c>
      <c r="D81" s="41">
        <v>10</v>
      </c>
      <c r="E81" s="46" t="s">
        <v>218</v>
      </c>
      <c r="F81" s="40">
        <f t="shared" si="29"/>
        <v>2</v>
      </c>
      <c r="G81" s="40">
        <v>2</v>
      </c>
      <c r="H81" s="40"/>
      <c r="I81" s="40">
        <f t="shared" si="30"/>
        <v>2</v>
      </c>
      <c r="J81" s="40">
        <v>2</v>
      </c>
      <c r="K81" s="40"/>
      <c r="L81" s="40">
        <f t="shared" si="31"/>
        <v>2</v>
      </c>
      <c r="M81" s="40">
        <v>2</v>
      </c>
      <c r="N81" s="40"/>
    </row>
    <row r="82" spans="1:14" ht="157.5">
      <c r="A82" s="43" t="s">
        <v>197</v>
      </c>
      <c r="B82" s="45" t="s">
        <v>296</v>
      </c>
      <c r="C82" s="41" t="s">
        <v>887</v>
      </c>
      <c r="D82" s="41">
        <v>10</v>
      </c>
      <c r="E82" s="46" t="s">
        <v>218</v>
      </c>
      <c r="F82" s="40">
        <f t="shared" si="29"/>
        <v>118</v>
      </c>
      <c r="G82" s="47">
        <v>118</v>
      </c>
      <c r="H82" s="47"/>
      <c r="I82" s="40">
        <f t="shared" si="30"/>
        <v>123</v>
      </c>
      <c r="J82" s="47">
        <v>123</v>
      </c>
      <c r="K82" s="47"/>
      <c r="L82" s="40">
        <f t="shared" si="31"/>
        <v>128</v>
      </c>
      <c r="M82" s="47">
        <v>128</v>
      </c>
      <c r="N82" s="47"/>
    </row>
    <row r="83" spans="1:14" ht="126">
      <c r="A83" s="43" t="s">
        <v>735</v>
      </c>
      <c r="B83" s="45" t="s">
        <v>297</v>
      </c>
      <c r="C83" s="41" t="s">
        <v>520</v>
      </c>
      <c r="D83" s="41">
        <v>10</v>
      </c>
      <c r="E83" s="46" t="s">
        <v>218</v>
      </c>
      <c r="F83" s="40">
        <f t="shared" si="29"/>
        <v>80</v>
      </c>
      <c r="G83" s="40">
        <v>80</v>
      </c>
      <c r="H83" s="40"/>
      <c r="I83" s="40">
        <f t="shared" si="30"/>
        <v>80</v>
      </c>
      <c r="J83" s="40">
        <v>80</v>
      </c>
      <c r="K83" s="40"/>
      <c r="L83" s="40">
        <f t="shared" si="31"/>
        <v>80</v>
      </c>
      <c r="M83" s="40">
        <v>80</v>
      </c>
      <c r="N83" s="40"/>
    </row>
    <row r="84" spans="1:14" ht="110.25">
      <c r="A84" s="43" t="s">
        <v>198</v>
      </c>
      <c r="B84" s="45" t="s">
        <v>297</v>
      </c>
      <c r="C84" s="41" t="s">
        <v>887</v>
      </c>
      <c r="D84" s="41">
        <v>10</v>
      </c>
      <c r="E84" s="46" t="s">
        <v>218</v>
      </c>
      <c r="F84" s="40">
        <f t="shared" si="29"/>
        <v>4005</v>
      </c>
      <c r="G84" s="47">
        <v>4005</v>
      </c>
      <c r="H84" s="47"/>
      <c r="I84" s="40">
        <f t="shared" si="30"/>
        <v>4168</v>
      </c>
      <c r="J84" s="47">
        <v>4168</v>
      </c>
      <c r="K84" s="47"/>
      <c r="L84" s="40">
        <f t="shared" si="31"/>
        <v>4338</v>
      </c>
      <c r="M84" s="47">
        <v>4338</v>
      </c>
      <c r="N84" s="47"/>
    </row>
    <row r="85" spans="1:14" ht="110.25">
      <c r="A85" s="58" t="s">
        <v>734</v>
      </c>
      <c r="B85" s="45" t="s">
        <v>298</v>
      </c>
      <c r="C85" s="41" t="s">
        <v>520</v>
      </c>
      <c r="D85" s="41">
        <v>10</v>
      </c>
      <c r="E85" s="46" t="s">
        <v>218</v>
      </c>
      <c r="F85" s="40">
        <f t="shared" si="29"/>
        <v>26</v>
      </c>
      <c r="G85" s="40">
        <v>26</v>
      </c>
      <c r="H85" s="40"/>
      <c r="I85" s="40">
        <f t="shared" si="30"/>
        <v>26</v>
      </c>
      <c r="J85" s="40">
        <v>26</v>
      </c>
      <c r="K85" s="40"/>
      <c r="L85" s="40">
        <f t="shared" si="31"/>
        <v>26</v>
      </c>
      <c r="M85" s="40">
        <v>26</v>
      </c>
      <c r="N85" s="40"/>
    </row>
    <row r="86" spans="1:14" ht="94.5">
      <c r="A86" s="58" t="s">
        <v>732</v>
      </c>
      <c r="B86" s="45" t="s">
        <v>298</v>
      </c>
      <c r="C86" s="41" t="s">
        <v>887</v>
      </c>
      <c r="D86" s="41">
        <v>10</v>
      </c>
      <c r="E86" s="46" t="s">
        <v>218</v>
      </c>
      <c r="F86" s="40">
        <f t="shared" si="29"/>
        <v>1022</v>
      </c>
      <c r="G86" s="47">
        <v>1022</v>
      </c>
      <c r="H86" s="47"/>
      <c r="I86" s="40">
        <f t="shared" si="30"/>
        <v>1064</v>
      </c>
      <c r="J86" s="47">
        <v>1064</v>
      </c>
      <c r="K86" s="47"/>
      <c r="L86" s="40">
        <f t="shared" si="31"/>
        <v>1108</v>
      </c>
      <c r="M86" s="47">
        <v>1108</v>
      </c>
      <c r="N86" s="47"/>
    </row>
    <row r="87" spans="1:14" ht="47.25">
      <c r="A87" s="43" t="s">
        <v>589</v>
      </c>
      <c r="B87" s="39" t="s">
        <v>24</v>
      </c>
      <c r="C87" s="55"/>
      <c r="D87" s="55"/>
      <c r="E87" s="55"/>
      <c r="F87" s="40">
        <f>SUM(F88:F114)</f>
        <v>33496.4</v>
      </c>
      <c r="G87" s="40">
        <f aca="true" t="shared" si="32" ref="G87:N87">SUM(G88:G114)</f>
        <v>29005.4</v>
      </c>
      <c r="H87" s="40">
        <f t="shared" si="32"/>
        <v>4491</v>
      </c>
      <c r="I87" s="40">
        <f t="shared" si="32"/>
        <v>34209.5</v>
      </c>
      <c r="J87" s="40">
        <f t="shared" si="32"/>
        <v>29900.5</v>
      </c>
      <c r="K87" s="40">
        <f t="shared" si="32"/>
        <v>4309</v>
      </c>
      <c r="L87" s="40">
        <f t="shared" si="32"/>
        <v>30677.9</v>
      </c>
      <c r="M87" s="40">
        <f t="shared" si="32"/>
        <v>30677.9</v>
      </c>
      <c r="N87" s="40">
        <f t="shared" si="32"/>
        <v>0</v>
      </c>
    </row>
    <row r="88" spans="1:14" ht="63">
      <c r="A88" s="58" t="s">
        <v>582</v>
      </c>
      <c r="B88" s="41" t="s">
        <v>276</v>
      </c>
      <c r="C88" s="41" t="s">
        <v>520</v>
      </c>
      <c r="D88" s="41" t="s">
        <v>889</v>
      </c>
      <c r="E88" s="46" t="s">
        <v>546</v>
      </c>
      <c r="F88" s="40">
        <f>SUM(G88:H88)</f>
        <v>49</v>
      </c>
      <c r="G88" s="40"/>
      <c r="H88" s="40">
        <v>49</v>
      </c>
      <c r="I88" s="40">
        <f>SUM(J88:K88)</f>
        <v>49</v>
      </c>
      <c r="J88" s="40"/>
      <c r="K88" s="40">
        <v>49</v>
      </c>
      <c r="L88" s="40">
        <f>SUM(M88:N88)</f>
        <v>0</v>
      </c>
      <c r="M88" s="40"/>
      <c r="N88" s="40">
        <v>0</v>
      </c>
    </row>
    <row r="89" spans="1:14" ht="47.25">
      <c r="A89" s="58" t="s">
        <v>583</v>
      </c>
      <c r="B89" s="41" t="s">
        <v>276</v>
      </c>
      <c r="C89" s="41" t="s">
        <v>887</v>
      </c>
      <c r="D89" s="41" t="s">
        <v>889</v>
      </c>
      <c r="E89" s="46" t="s">
        <v>546</v>
      </c>
      <c r="F89" s="40">
        <f>SUM(G89:H89)</f>
        <v>4260</v>
      </c>
      <c r="G89" s="47"/>
      <c r="H89" s="47">
        <v>4260</v>
      </c>
      <c r="I89" s="40">
        <f>SUM(J89:K89)</f>
        <v>4260</v>
      </c>
      <c r="J89" s="47"/>
      <c r="K89" s="47">
        <v>4260</v>
      </c>
      <c r="L89" s="40">
        <f>SUM(M89:N89)</f>
        <v>0</v>
      </c>
      <c r="M89" s="47"/>
      <c r="N89" s="47">
        <v>0</v>
      </c>
    </row>
    <row r="90" spans="1:14" ht="126">
      <c r="A90" s="58" t="s">
        <v>733</v>
      </c>
      <c r="B90" s="45" t="s">
        <v>315</v>
      </c>
      <c r="C90" s="41" t="s">
        <v>887</v>
      </c>
      <c r="D90" s="41">
        <v>10</v>
      </c>
      <c r="E90" s="46" t="s">
        <v>218</v>
      </c>
      <c r="F90" s="47">
        <f>SUM(G90:H90)</f>
        <v>10</v>
      </c>
      <c r="G90" s="47"/>
      <c r="H90" s="47">
        <v>10</v>
      </c>
      <c r="I90" s="47">
        <f aca="true" t="shared" si="33" ref="I90:I103">SUM(J90:K90)</f>
        <v>0</v>
      </c>
      <c r="J90" s="47"/>
      <c r="K90" s="47"/>
      <c r="L90" s="47">
        <f aca="true" t="shared" si="34" ref="L90:L103">SUM(M90:N90)</f>
        <v>0</v>
      </c>
      <c r="M90" s="48"/>
      <c r="N90" s="47"/>
    </row>
    <row r="91" spans="1:14" ht="47.25">
      <c r="A91" s="21" t="s">
        <v>773</v>
      </c>
      <c r="B91" s="45" t="s">
        <v>772</v>
      </c>
      <c r="C91" s="41" t="s">
        <v>887</v>
      </c>
      <c r="D91" s="41">
        <v>10</v>
      </c>
      <c r="E91" s="46" t="s">
        <v>218</v>
      </c>
      <c r="F91" s="47">
        <f>SUM(G91:H91)</f>
        <v>172</v>
      </c>
      <c r="G91" s="47"/>
      <c r="H91" s="47">
        <v>172</v>
      </c>
      <c r="I91" s="47">
        <f t="shared" si="33"/>
        <v>0</v>
      </c>
      <c r="J91" s="47"/>
      <c r="K91" s="47"/>
      <c r="L91" s="47">
        <f t="shared" si="34"/>
        <v>0</v>
      </c>
      <c r="M91" s="48"/>
      <c r="N91" s="47"/>
    </row>
    <row r="92" spans="1:14" ht="157.5">
      <c r="A92" s="58" t="s">
        <v>715</v>
      </c>
      <c r="B92" s="45" t="s">
        <v>845</v>
      </c>
      <c r="C92" s="41" t="s">
        <v>520</v>
      </c>
      <c r="D92" s="41">
        <v>10</v>
      </c>
      <c r="E92" s="46" t="s">
        <v>218</v>
      </c>
      <c r="F92" s="40">
        <f aca="true" t="shared" si="35" ref="F92:F103">SUM(G92:H92)</f>
        <v>13</v>
      </c>
      <c r="G92" s="40">
        <v>13</v>
      </c>
      <c r="H92" s="40"/>
      <c r="I92" s="40">
        <f t="shared" si="33"/>
        <v>13</v>
      </c>
      <c r="J92" s="40">
        <v>13</v>
      </c>
      <c r="K92" s="40"/>
      <c r="L92" s="40">
        <f t="shared" si="34"/>
        <v>13</v>
      </c>
      <c r="M92" s="40">
        <v>13</v>
      </c>
      <c r="N92" s="40"/>
    </row>
    <row r="93" spans="1:14" ht="157.5">
      <c r="A93" s="58" t="s">
        <v>715</v>
      </c>
      <c r="B93" s="45" t="s">
        <v>845</v>
      </c>
      <c r="C93" s="41" t="s">
        <v>887</v>
      </c>
      <c r="D93" s="41">
        <v>10</v>
      </c>
      <c r="E93" s="46" t="s">
        <v>218</v>
      </c>
      <c r="F93" s="40">
        <f t="shared" si="35"/>
        <v>1438.4</v>
      </c>
      <c r="G93" s="47">
        <v>1438.4</v>
      </c>
      <c r="H93" s="47"/>
      <c r="I93" s="40">
        <f t="shared" si="33"/>
        <v>1496.5</v>
      </c>
      <c r="J93" s="47">
        <v>1496.5</v>
      </c>
      <c r="K93" s="47"/>
      <c r="L93" s="40">
        <f t="shared" si="34"/>
        <v>1556.9</v>
      </c>
      <c r="M93" s="47">
        <v>1556.9</v>
      </c>
      <c r="N93" s="47"/>
    </row>
    <row r="94" spans="1:14" ht="94.5">
      <c r="A94" s="43" t="s">
        <v>832</v>
      </c>
      <c r="B94" s="45" t="s">
        <v>848</v>
      </c>
      <c r="C94" s="41" t="s">
        <v>520</v>
      </c>
      <c r="D94" s="41" t="s">
        <v>889</v>
      </c>
      <c r="E94" s="46" t="s">
        <v>218</v>
      </c>
      <c r="F94" s="40">
        <f t="shared" si="35"/>
        <v>2</v>
      </c>
      <c r="G94" s="47">
        <v>2</v>
      </c>
      <c r="H94" s="47"/>
      <c r="I94" s="40">
        <f t="shared" si="33"/>
        <v>2</v>
      </c>
      <c r="J94" s="47">
        <v>2</v>
      </c>
      <c r="K94" s="47"/>
      <c r="L94" s="40">
        <f t="shared" si="34"/>
        <v>2</v>
      </c>
      <c r="M94" s="47">
        <v>2</v>
      </c>
      <c r="N94" s="47"/>
    </row>
    <row r="95" spans="1:14" ht="78.75">
      <c r="A95" s="43" t="s">
        <v>473</v>
      </c>
      <c r="B95" s="45" t="s">
        <v>848</v>
      </c>
      <c r="C95" s="41" t="s">
        <v>887</v>
      </c>
      <c r="D95" s="41" t="s">
        <v>889</v>
      </c>
      <c r="E95" s="46" t="s">
        <v>218</v>
      </c>
      <c r="F95" s="40">
        <f t="shared" si="35"/>
        <v>186</v>
      </c>
      <c r="G95" s="47">
        <v>186</v>
      </c>
      <c r="H95" s="47"/>
      <c r="I95" s="40">
        <f t="shared" si="33"/>
        <v>193</v>
      </c>
      <c r="J95" s="47">
        <v>193</v>
      </c>
      <c r="K95" s="47"/>
      <c r="L95" s="40">
        <f t="shared" si="34"/>
        <v>201</v>
      </c>
      <c r="M95" s="47">
        <v>201</v>
      </c>
      <c r="N95" s="47"/>
    </row>
    <row r="96" spans="1:14" ht="94.5">
      <c r="A96" s="43" t="s">
        <v>796</v>
      </c>
      <c r="B96" s="45" t="s">
        <v>849</v>
      </c>
      <c r="C96" s="41" t="s">
        <v>520</v>
      </c>
      <c r="D96" s="41" t="s">
        <v>889</v>
      </c>
      <c r="E96" s="46" t="s">
        <v>218</v>
      </c>
      <c r="F96" s="40">
        <f t="shared" si="35"/>
        <v>1</v>
      </c>
      <c r="G96" s="40">
        <v>1</v>
      </c>
      <c r="H96" s="40"/>
      <c r="I96" s="40">
        <f t="shared" si="33"/>
        <v>1</v>
      </c>
      <c r="J96" s="40">
        <v>1</v>
      </c>
      <c r="K96" s="40"/>
      <c r="L96" s="40">
        <f t="shared" si="34"/>
        <v>1</v>
      </c>
      <c r="M96" s="40">
        <v>1</v>
      </c>
      <c r="N96" s="40"/>
    </row>
    <row r="97" spans="1:14" ht="78.75">
      <c r="A97" s="43" t="s">
        <v>132</v>
      </c>
      <c r="B97" s="45" t="s">
        <v>849</v>
      </c>
      <c r="C97" s="41" t="s">
        <v>887</v>
      </c>
      <c r="D97" s="41" t="s">
        <v>889</v>
      </c>
      <c r="E97" s="46" t="s">
        <v>218</v>
      </c>
      <c r="F97" s="40">
        <f t="shared" si="35"/>
        <v>123</v>
      </c>
      <c r="G97" s="47">
        <v>123</v>
      </c>
      <c r="H97" s="47"/>
      <c r="I97" s="40">
        <f t="shared" si="33"/>
        <v>128</v>
      </c>
      <c r="J97" s="47">
        <v>128</v>
      </c>
      <c r="K97" s="47"/>
      <c r="L97" s="40">
        <f t="shared" si="34"/>
        <v>133</v>
      </c>
      <c r="M97" s="47">
        <v>133</v>
      </c>
      <c r="N97" s="47"/>
    </row>
    <row r="98" spans="1:14" ht="236.25">
      <c r="A98" s="43" t="s">
        <v>133</v>
      </c>
      <c r="B98" s="45" t="s">
        <v>850</v>
      </c>
      <c r="C98" s="41" t="s">
        <v>520</v>
      </c>
      <c r="D98" s="41">
        <v>10</v>
      </c>
      <c r="E98" s="46" t="s">
        <v>218</v>
      </c>
      <c r="F98" s="40">
        <f t="shared" si="35"/>
        <v>1</v>
      </c>
      <c r="G98" s="40">
        <v>1</v>
      </c>
      <c r="H98" s="40"/>
      <c r="I98" s="40">
        <f t="shared" si="33"/>
        <v>1</v>
      </c>
      <c r="J98" s="40">
        <v>1</v>
      </c>
      <c r="K98" s="40"/>
      <c r="L98" s="40">
        <f t="shared" si="34"/>
        <v>1</v>
      </c>
      <c r="M98" s="40">
        <v>1</v>
      </c>
      <c r="N98" s="40"/>
    </row>
    <row r="99" spans="1:14" ht="220.5">
      <c r="A99" s="43" t="s">
        <v>134</v>
      </c>
      <c r="B99" s="45" t="s">
        <v>850</v>
      </c>
      <c r="C99" s="41" t="s">
        <v>887</v>
      </c>
      <c r="D99" s="41">
        <v>10</v>
      </c>
      <c r="E99" s="46" t="s">
        <v>218</v>
      </c>
      <c r="F99" s="40">
        <f t="shared" si="35"/>
        <v>77</v>
      </c>
      <c r="G99" s="47">
        <v>77</v>
      </c>
      <c r="H99" s="47"/>
      <c r="I99" s="40">
        <f t="shared" si="33"/>
        <v>79</v>
      </c>
      <c r="J99" s="47">
        <v>79</v>
      </c>
      <c r="K99" s="47"/>
      <c r="L99" s="40">
        <f t="shared" si="34"/>
        <v>83</v>
      </c>
      <c r="M99" s="47">
        <v>83</v>
      </c>
      <c r="N99" s="47"/>
    </row>
    <row r="100" spans="1:14" ht="94.5">
      <c r="A100" s="43" t="s">
        <v>852</v>
      </c>
      <c r="B100" s="45" t="s">
        <v>851</v>
      </c>
      <c r="C100" s="41" t="s">
        <v>520</v>
      </c>
      <c r="D100" s="41" t="s">
        <v>889</v>
      </c>
      <c r="E100" s="46" t="s">
        <v>218</v>
      </c>
      <c r="F100" s="40">
        <f t="shared" si="35"/>
        <v>58.5</v>
      </c>
      <c r="G100" s="40">
        <v>58.5</v>
      </c>
      <c r="H100" s="40"/>
      <c r="I100" s="40">
        <f t="shared" si="33"/>
        <v>89.6</v>
      </c>
      <c r="J100" s="40">
        <v>89.6</v>
      </c>
      <c r="K100" s="40"/>
      <c r="L100" s="40">
        <f t="shared" si="34"/>
        <v>126.6</v>
      </c>
      <c r="M100" s="40">
        <v>126.6</v>
      </c>
      <c r="N100" s="40"/>
    </row>
    <row r="101" spans="1:14" ht="94.5">
      <c r="A101" s="43" t="s">
        <v>852</v>
      </c>
      <c r="B101" s="45" t="s">
        <v>851</v>
      </c>
      <c r="C101" s="41" t="s">
        <v>887</v>
      </c>
      <c r="D101" s="41" t="s">
        <v>889</v>
      </c>
      <c r="E101" s="46" t="s">
        <v>218</v>
      </c>
      <c r="F101" s="40">
        <f t="shared" si="35"/>
        <v>5960.5</v>
      </c>
      <c r="G101" s="47">
        <v>5960.5</v>
      </c>
      <c r="H101" s="47"/>
      <c r="I101" s="40">
        <f t="shared" si="33"/>
        <v>6169.4</v>
      </c>
      <c r="J101" s="47">
        <v>6169.4</v>
      </c>
      <c r="K101" s="47"/>
      <c r="L101" s="40">
        <f t="shared" si="34"/>
        <v>6382.4</v>
      </c>
      <c r="M101" s="47">
        <v>6382.4</v>
      </c>
      <c r="N101" s="47"/>
    </row>
    <row r="102" spans="1:14" ht="78.75">
      <c r="A102" s="43" t="s">
        <v>853</v>
      </c>
      <c r="B102" s="45" t="s">
        <v>293</v>
      </c>
      <c r="C102" s="41" t="s">
        <v>520</v>
      </c>
      <c r="D102" s="41">
        <v>10</v>
      </c>
      <c r="E102" s="46" t="s">
        <v>218</v>
      </c>
      <c r="F102" s="40">
        <f t="shared" si="35"/>
        <v>1</v>
      </c>
      <c r="G102" s="40">
        <v>1</v>
      </c>
      <c r="H102" s="40"/>
      <c r="I102" s="40">
        <f t="shared" si="33"/>
        <v>1</v>
      </c>
      <c r="J102" s="40">
        <v>1</v>
      </c>
      <c r="K102" s="40"/>
      <c r="L102" s="40">
        <f t="shared" si="34"/>
        <v>1</v>
      </c>
      <c r="M102" s="40">
        <v>1</v>
      </c>
      <c r="N102" s="40"/>
    </row>
    <row r="103" spans="1:14" ht="31.5">
      <c r="A103" s="43" t="s">
        <v>292</v>
      </c>
      <c r="B103" s="45" t="s">
        <v>293</v>
      </c>
      <c r="C103" s="41" t="s">
        <v>887</v>
      </c>
      <c r="D103" s="41">
        <v>10</v>
      </c>
      <c r="E103" s="46" t="s">
        <v>218</v>
      </c>
      <c r="F103" s="40">
        <f t="shared" si="35"/>
        <v>29</v>
      </c>
      <c r="G103" s="47">
        <v>29</v>
      </c>
      <c r="H103" s="47"/>
      <c r="I103" s="40">
        <f t="shared" si="33"/>
        <v>31</v>
      </c>
      <c r="J103" s="47">
        <v>31</v>
      </c>
      <c r="K103" s="47"/>
      <c r="L103" s="40">
        <f t="shared" si="34"/>
        <v>32</v>
      </c>
      <c r="M103" s="47">
        <v>32</v>
      </c>
      <c r="N103" s="47"/>
    </row>
    <row r="104" spans="1:14" ht="78.75">
      <c r="A104" s="21" t="s">
        <v>676</v>
      </c>
      <c r="B104" s="45" t="s">
        <v>675</v>
      </c>
      <c r="C104" s="41" t="s">
        <v>520</v>
      </c>
      <c r="D104" s="41">
        <v>10</v>
      </c>
      <c r="E104" s="46" t="s">
        <v>218</v>
      </c>
      <c r="F104" s="40">
        <f aca="true" t="shared" si="36" ref="F104:F114">SUM(G104:H104)</f>
        <v>0.5</v>
      </c>
      <c r="G104" s="47">
        <v>0.5</v>
      </c>
      <c r="H104" s="47"/>
      <c r="I104" s="40">
        <f aca="true" t="shared" si="37" ref="I104:I114">SUM(J104:K104)</f>
        <v>0.5</v>
      </c>
      <c r="J104" s="47">
        <v>0.5</v>
      </c>
      <c r="K104" s="47"/>
      <c r="L104" s="40">
        <f aca="true" t="shared" si="38" ref="L104:L114">SUM(M104:N104)</f>
        <v>0.5</v>
      </c>
      <c r="M104" s="47">
        <v>0.5</v>
      </c>
      <c r="N104" s="47"/>
    </row>
    <row r="105" spans="1:14" ht="78.75">
      <c r="A105" s="21" t="s">
        <v>677</v>
      </c>
      <c r="B105" s="45" t="s">
        <v>675</v>
      </c>
      <c r="C105" s="41" t="s">
        <v>887</v>
      </c>
      <c r="D105" s="41">
        <v>10</v>
      </c>
      <c r="E105" s="46" t="s">
        <v>218</v>
      </c>
      <c r="F105" s="40">
        <f t="shared" si="36"/>
        <v>14</v>
      </c>
      <c r="G105" s="47">
        <v>14</v>
      </c>
      <c r="H105" s="47"/>
      <c r="I105" s="40">
        <f t="shared" si="37"/>
        <v>14</v>
      </c>
      <c r="J105" s="47">
        <v>14</v>
      </c>
      <c r="K105" s="47"/>
      <c r="L105" s="40">
        <f t="shared" si="38"/>
        <v>15</v>
      </c>
      <c r="M105" s="47">
        <v>15</v>
      </c>
      <c r="N105" s="47"/>
    </row>
    <row r="106" spans="1:14" ht="126">
      <c r="A106" s="21" t="s">
        <v>144</v>
      </c>
      <c r="B106" s="45" t="s">
        <v>666</v>
      </c>
      <c r="C106" s="41" t="s">
        <v>520</v>
      </c>
      <c r="D106" s="41">
        <v>10</v>
      </c>
      <c r="E106" s="46" t="s">
        <v>218</v>
      </c>
      <c r="F106" s="40">
        <f t="shared" si="36"/>
        <v>0.5</v>
      </c>
      <c r="G106" s="47">
        <v>0.5</v>
      </c>
      <c r="H106" s="47"/>
      <c r="I106" s="40">
        <f t="shared" si="37"/>
        <v>0.5</v>
      </c>
      <c r="J106" s="47">
        <v>0.5</v>
      </c>
      <c r="K106" s="47"/>
      <c r="L106" s="40">
        <f t="shared" si="38"/>
        <v>0.5</v>
      </c>
      <c r="M106" s="47">
        <v>0.5</v>
      </c>
      <c r="N106" s="47"/>
    </row>
    <row r="107" spans="1:14" ht="94.5">
      <c r="A107" s="21" t="s">
        <v>665</v>
      </c>
      <c r="B107" s="45" t="s">
        <v>666</v>
      </c>
      <c r="C107" s="41" t="s">
        <v>887</v>
      </c>
      <c r="D107" s="41">
        <v>10</v>
      </c>
      <c r="E107" s="46" t="s">
        <v>218</v>
      </c>
      <c r="F107" s="40">
        <f t="shared" si="36"/>
        <v>13</v>
      </c>
      <c r="G107" s="47">
        <v>13</v>
      </c>
      <c r="H107" s="47"/>
      <c r="I107" s="40">
        <f t="shared" si="37"/>
        <v>14</v>
      </c>
      <c r="J107" s="47">
        <v>14</v>
      </c>
      <c r="K107" s="47"/>
      <c r="L107" s="40">
        <f t="shared" si="38"/>
        <v>14</v>
      </c>
      <c r="M107" s="47">
        <v>14</v>
      </c>
      <c r="N107" s="47"/>
    </row>
    <row r="108" spans="1:14" ht="110.25">
      <c r="A108" s="43" t="s">
        <v>854</v>
      </c>
      <c r="B108" s="45" t="s">
        <v>294</v>
      </c>
      <c r="C108" s="41" t="s">
        <v>520</v>
      </c>
      <c r="D108" s="41">
        <v>10</v>
      </c>
      <c r="E108" s="46" t="s">
        <v>218</v>
      </c>
      <c r="F108" s="40">
        <f t="shared" si="36"/>
        <v>183.8</v>
      </c>
      <c r="G108" s="40">
        <v>183.8</v>
      </c>
      <c r="H108" s="40"/>
      <c r="I108" s="40">
        <f t="shared" si="37"/>
        <v>206.6</v>
      </c>
      <c r="J108" s="40">
        <v>206.6</v>
      </c>
      <c r="K108" s="40"/>
      <c r="L108" s="40">
        <f t="shared" si="38"/>
        <v>237.8</v>
      </c>
      <c r="M108" s="40">
        <v>237.8</v>
      </c>
      <c r="N108" s="40"/>
    </row>
    <row r="109" spans="1:14" ht="94.5">
      <c r="A109" s="43" t="s">
        <v>856</v>
      </c>
      <c r="B109" s="45" t="s">
        <v>294</v>
      </c>
      <c r="C109" s="41" t="s">
        <v>887</v>
      </c>
      <c r="D109" s="41">
        <v>10</v>
      </c>
      <c r="E109" s="46" t="s">
        <v>218</v>
      </c>
      <c r="F109" s="40">
        <f t="shared" si="36"/>
        <v>11901.2</v>
      </c>
      <c r="G109" s="40">
        <v>11901.2</v>
      </c>
      <c r="H109" s="47"/>
      <c r="I109" s="40">
        <f t="shared" si="37"/>
        <v>12358.4</v>
      </c>
      <c r="J109" s="40">
        <v>12358.4</v>
      </c>
      <c r="K109" s="47"/>
      <c r="L109" s="40">
        <f t="shared" si="38"/>
        <v>12830.2</v>
      </c>
      <c r="M109" s="40">
        <v>12830.2</v>
      </c>
      <c r="N109" s="47"/>
    </row>
    <row r="110" spans="1:14" ht="78.75">
      <c r="A110" s="58" t="s">
        <v>226</v>
      </c>
      <c r="B110" s="45" t="s">
        <v>299</v>
      </c>
      <c r="C110" s="41" t="s">
        <v>520</v>
      </c>
      <c r="D110" s="41" t="s">
        <v>889</v>
      </c>
      <c r="E110" s="46" t="s">
        <v>218</v>
      </c>
      <c r="F110" s="40">
        <f t="shared" si="36"/>
        <v>2</v>
      </c>
      <c r="G110" s="40">
        <v>2</v>
      </c>
      <c r="H110" s="40"/>
      <c r="I110" s="40">
        <f t="shared" si="37"/>
        <v>2</v>
      </c>
      <c r="J110" s="40">
        <v>2</v>
      </c>
      <c r="K110" s="40"/>
      <c r="L110" s="40">
        <f t="shared" si="38"/>
        <v>2</v>
      </c>
      <c r="M110" s="40">
        <v>2</v>
      </c>
      <c r="N110" s="40"/>
    </row>
    <row r="111" spans="1:14" ht="78.75">
      <c r="A111" s="58" t="s">
        <v>226</v>
      </c>
      <c r="B111" s="45" t="s">
        <v>299</v>
      </c>
      <c r="C111" s="41" t="s">
        <v>887</v>
      </c>
      <c r="D111" s="41" t="s">
        <v>889</v>
      </c>
      <c r="E111" s="46" t="s">
        <v>218</v>
      </c>
      <c r="F111" s="40">
        <f t="shared" si="36"/>
        <v>153</v>
      </c>
      <c r="G111" s="47">
        <v>153</v>
      </c>
      <c r="H111" s="47"/>
      <c r="I111" s="40">
        <f t="shared" si="37"/>
        <v>159</v>
      </c>
      <c r="J111" s="47">
        <v>159</v>
      </c>
      <c r="K111" s="47"/>
      <c r="L111" s="40">
        <f t="shared" si="38"/>
        <v>165</v>
      </c>
      <c r="M111" s="47">
        <v>165</v>
      </c>
      <c r="N111" s="47"/>
    </row>
    <row r="112" spans="1:14" ht="189">
      <c r="A112" s="58" t="s">
        <v>855</v>
      </c>
      <c r="B112" s="45" t="s">
        <v>316</v>
      </c>
      <c r="C112" s="41" t="s">
        <v>887</v>
      </c>
      <c r="D112" s="41">
        <v>10</v>
      </c>
      <c r="E112" s="46" t="s">
        <v>218</v>
      </c>
      <c r="F112" s="40">
        <f t="shared" si="36"/>
        <v>8</v>
      </c>
      <c r="G112" s="40">
        <v>8</v>
      </c>
      <c r="H112" s="40">
        <v>0</v>
      </c>
      <c r="I112" s="40">
        <f t="shared" si="37"/>
        <v>8</v>
      </c>
      <c r="J112" s="40">
        <v>8</v>
      </c>
      <c r="K112" s="40">
        <v>0</v>
      </c>
      <c r="L112" s="40">
        <f t="shared" si="38"/>
        <v>8</v>
      </c>
      <c r="M112" s="40">
        <v>8</v>
      </c>
      <c r="N112" s="40">
        <v>0</v>
      </c>
    </row>
    <row r="113" spans="1:14" ht="141.75">
      <c r="A113" s="79" t="s">
        <v>114</v>
      </c>
      <c r="B113" s="45" t="s">
        <v>664</v>
      </c>
      <c r="C113" s="41" t="s">
        <v>520</v>
      </c>
      <c r="D113" s="41" t="s">
        <v>889</v>
      </c>
      <c r="E113" s="46" t="s">
        <v>218</v>
      </c>
      <c r="F113" s="40">
        <f t="shared" si="36"/>
        <v>70.7</v>
      </c>
      <c r="G113" s="47">
        <v>70.7</v>
      </c>
      <c r="H113" s="47"/>
      <c r="I113" s="40">
        <f t="shared" si="37"/>
        <v>71.5</v>
      </c>
      <c r="J113" s="47">
        <v>71.5</v>
      </c>
      <c r="K113" s="47"/>
      <c r="L113" s="40">
        <f t="shared" si="38"/>
        <v>71</v>
      </c>
      <c r="M113" s="47">
        <v>71</v>
      </c>
      <c r="N113" s="47"/>
    </row>
    <row r="114" spans="1:14" ht="141.75">
      <c r="A114" s="79" t="s">
        <v>115</v>
      </c>
      <c r="B114" s="45" t="s">
        <v>664</v>
      </c>
      <c r="C114" s="41" t="s">
        <v>887</v>
      </c>
      <c r="D114" s="41" t="s">
        <v>889</v>
      </c>
      <c r="E114" s="46" t="s">
        <v>218</v>
      </c>
      <c r="F114" s="40">
        <f t="shared" si="36"/>
        <v>8768.3</v>
      </c>
      <c r="G114" s="47">
        <v>8768.3</v>
      </c>
      <c r="H114" s="47"/>
      <c r="I114" s="40">
        <f t="shared" si="37"/>
        <v>8861.5</v>
      </c>
      <c r="J114" s="47">
        <v>8861.5</v>
      </c>
      <c r="K114" s="47"/>
      <c r="L114" s="40">
        <f t="shared" si="38"/>
        <v>8801</v>
      </c>
      <c r="M114" s="47">
        <v>8801</v>
      </c>
      <c r="N114" s="47"/>
    </row>
    <row r="115" spans="1:14" s="57" customFormat="1" ht="126">
      <c r="A115" s="36" t="s">
        <v>484</v>
      </c>
      <c r="B115" s="54" t="s">
        <v>57</v>
      </c>
      <c r="C115" s="55"/>
      <c r="D115" s="55"/>
      <c r="E115" s="55"/>
      <c r="F115" s="56">
        <f>F116</f>
        <v>57323</v>
      </c>
      <c r="G115" s="56">
        <f aca="true" t="shared" si="39" ref="G115:N115">G116</f>
        <v>57323</v>
      </c>
      <c r="H115" s="56">
        <f t="shared" si="39"/>
        <v>0</v>
      </c>
      <c r="I115" s="56">
        <f t="shared" si="39"/>
        <v>61224</v>
      </c>
      <c r="J115" s="56">
        <f t="shared" si="39"/>
        <v>61224</v>
      </c>
      <c r="K115" s="56">
        <f t="shared" si="39"/>
        <v>0</v>
      </c>
      <c r="L115" s="56">
        <f t="shared" si="39"/>
        <v>64779</v>
      </c>
      <c r="M115" s="128">
        <f t="shared" si="39"/>
        <v>64779</v>
      </c>
      <c r="N115" s="56">
        <f t="shared" si="39"/>
        <v>0</v>
      </c>
    </row>
    <row r="116" spans="1:14" s="57" customFormat="1" ht="63">
      <c r="A116" s="58" t="s">
        <v>138</v>
      </c>
      <c r="B116" s="59" t="s">
        <v>58</v>
      </c>
      <c r="C116" s="55"/>
      <c r="D116" s="55"/>
      <c r="E116" s="55"/>
      <c r="F116" s="40">
        <f aca="true" t="shared" si="40" ref="F116:N116">SUM(F117:F121)</f>
        <v>57323</v>
      </c>
      <c r="G116" s="40">
        <f t="shared" si="40"/>
        <v>57323</v>
      </c>
      <c r="H116" s="40">
        <f t="shared" si="40"/>
        <v>0</v>
      </c>
      <c r="I116" s="40">
        <f t="shared" si="40"/>
        <v>61224</v>
      </c>
      <c r="J116" s="40">
        <f t="shared" si="40"/>
        <v>61224</v>
      </c>
      <c r="K116" s="40">
        <f t="shared" si="40"/>
        <v>0</v>
      </c>
      <c r="L116" s="40">
        <f t="shared" si="40"/>
        <v>64779</v>
      </c>
      <c r="M116" s="60">
        <f t="shared" si="40"/>
        <v>64779</v>
      </c>
      <c r="N116" s="40">
        <f t="shared" si="40"/>
        <v>0</v>
      </c>
    </row>
    <row r="117" spans="1:14" ht="173.25">
      <c r="A117" s="44" t="s">
        <v>564</v>
      </c>
      <c r="B117" s="45" t="s">
        <v>277</v>
      </c>
      <c r="C117" s="41" t="s">
        <v>518</v>
      </c>
      <c r="D117" s="41" t="s">
        <v>889</v>
      </c>
      <c r="E117" s="46" t="s">
        <v>553</v>
      </c>
      <c r="F117" s="40">
        <f>SUM(G117:H117)</f>
        <v>3080</v>
      </c>
      <c r="G117" s="47">
        <v>3080</v>
      </c>
      <c r="H117" s="47"/>
      <c r="I117" s="40">
        <f>SUM(J117:K117)</f>
        <v>3388</v>
      </c>
      <c r="J117" s="47">
        <v>3388</v>
      </c>
      <c r="K117" s="47"/>
      <c r="L117" s="40">
        <f>SUM(M117:N117)</f>
        <v>3726</v>
      </c>
      <c r="M117" s="47">
        <v>3726</v>
      </c>
      <c r="N117" s="47"/>
    </row>
    <row r="118" spans="1:14" ht="78.75">
      <c r="A118" s="44" t="s">
        <v>168</v>
      </c>
      <c r="B118" s="45" t="s">
        <v>277</v>
      </c>
      <c r="C118" s="41" t="s">
        <v>520</v>
      </c>
      <c r="D118" s="41" t="s">
        <v>889</v>
      </c>
      <c r="E118" s="46" t="s">
        <v>553</v>
      </c>
      <c r="F118" s="40">
        <f>SUM(G118:H118)</f>
        <v>1235</v>
      </c>
      <c r="G118" s="47">
        <v>1235</v>
      </c>
      <c r="H118" s="47"/>
      <c r="I118" s="40">
        <f>SUM(J118:K118)</f>
        <v>1419</v>
      </c>
      <c r="J118" s="47">
        <v>1419</v>
      </c>
      <c r="K118" s="47"/>
      <c r="L118" s="40">
        <f>SUM(M118:N118)</f>
        <v>1447</v>
      </c>
      <c r="M118" s="47">
        <v>1447</v>
      </c>
      <c r="N118" s="47"/>
    </row>
    <row r="119" spans="1:14" ht="94.5">
      <c r="A119" s="44" t="s">
        <v>13</v>
      </c>
      <c r="B119" s="45" t="s">
        <v>277</v>
      </c>
      <c r="C119" s="41" t="s">
        <v>883</v>
      </c>
      <c r="D119" s="41" t="s">
        <v>889</v>
      </c>
      <c r="E119" s="46" t="s">
        <v>553</v>
      </c>
      <c r="F119" s="40">
        <f>SUM(G119:H119)</f>
        <v>52655</v>
      </c>
      <c r="G119" s="47">
        <v>52655</v>
      </c>
      <c r="H119" s="47"/>
      <c r="I119" s="40">
        <f>SUM(J119:K119)</f>
        <v>56064</v>
      </c>
      <c r="J119" s="47">
        <v>56064</v>
      </c>
      <c r="K119" s="47"/>
      <c r="L119" s="40">
        <f>SUM(M119:N119)</f>
        <v>59253</v>
      </c>
      <c r="M119" s="47">
        <v>59253</v>
      </c>
      <c r="N119" s="47"/>
    </row>
    <row r="120" spans="1:14" ht="47.25">
      <c r="A120" s="44" t="s">
        <v>857</v>
      </c>
      <c r="B120" s="45" t="s">
        <v>277</v>
      </c>
      <c r="C120" s="41" t="s">
        <v>875</v>
      </c>
      <c r="D120" s="41" t="s">
        <v>889</v>
      </c>
      <c r="E120" s="46" t="s">
        <v>553</v>
      </c>
      <c r="F120" s="40">
        <f>SUM(G120:H120)</f>
        <v>15</v>
      </c>
      <c r="G120" s="47">
        <v>15</v>
      </c>
      <c r="H120" s="47"/>
      <c r="I120" s="40">
        <f>SUM(J120:K120)</f>
        <v>15</v>
      </c>
      <c r="J120" s="47">
        <v>15</v>
      </c>
      <c r="K120" s="47"/>
      <c r="L120" s="40">
        <f>SUM(M120:N120)</f>
        <v>15</v>
      </c>
      <c r="M120" s="47">
        <v>15</v>
      </c>
      <c r="N120" s="47"/>
    </row>
    <row r="121" spans="1:14" ht="173.25">
      <c r="A121" s="65" t="s">
        <v>16</v>
      </c>
      <c r="B121" s="45" t="s">
        <v>726</v>
      </c>
      <c r="C121" s="41" t="s">
        <v>883</v>
      </c>
      <c r="D121" s="41" t="s">
        <v>889</v>
      </c>
      <c r="E121" s="41" t="s">
        <v>218</v>
      </c>
      <c r="F121" s="40">
        <f>SUM(G121:H121)</f>
        <v>338</v>
      </c>
      <c r="G121" s="47">
        <v>338</v>
      </c>
      <c r="H121" s="47"/>
      <c r="I121" s="40">
        <f>SUM(J121:K121)</f>
        <v>338</v>
      </c>
      <c r="J121" s="47">
        <v>338</v>
      </c>
      <c r="K121" s="47"/>
      <c r="L121" s="40">
        <f>SUM(M121:N121)</f>
        <v>338</v>
      </c>
      <c r="M121" s="47">
        <v>338</v>
      </c>
      <c r="N121" s="47"/>
    </row>
    <row r="122" spans="1:14" s="57" customFormat="1" ht="110.25">
      <c r="A122" s="36" t="s">
        <v>254</v>
      </c>
      <c r="B122" s="54" t="s">
        <v>59</v>
      </c>
      <c r="C122" s="55"/>
      <c r="D122" s="55"/>
      <c r="E122" s="46"/>
      <c r="F122" s="56">
        <f aca="true" t="shared" si="41" ref="F122:N122">SUM(F123,F132,F135)</f>
        <v>73411.2</v>
      </c>
      <c r="G122" s="56">
        <f t="shared" si="41"/>
        <v>73333.2</v>
      </c>
      <c r="H122" s="56">
        <f t="shared" si="41"/>
        <v>78</v>
      </c>
      <c r="I122" s="56">
        <f t="shared" si="41"/>
        <v>79678.7</v>
      </c>
      <c r="J122" s="56">
        <f t="shared" si="41"/>
        <v>79678.7</v>
      </c>
      <c r="K122" s="56">
        <f t="shared" si="41"/>
        <v>0</v>
      </c>
      <c r="L122" s="56">
        <f t="shared" si="41"/>
        <v>85346.70000000001</v>
      </c>
      <c r="M122" s="128">
        <f t="shared" si="41"/>
        <v>85346.70000000001</v>
      </c>
      <c r="N122" s="56">
        <f t="shared" si="41"/>
        <v>0</v>
      </c>
    </row>
    <row r="123" spans="1:14" s="57" customFormat="1" ht="63">
      <c r="A123" s="58" t="s">
        <v>512</v>
      </c>
      <c r="B123" s="59" t="s">
        <v>60</v>
      </c>
      <c r="C123" s="55"/>
      <c r="D123" s="55"/>
      <c r="E123" s="55"/>
      <c r="F123" s="40">
        <f>SUM(F124:F131)</f>
        <v>50856.9</v>
      </c>
      <c r="G123" s="40">
        <f aca="true" t="shared" si="42" ref="G123:N123">SUM(G124:G131)</f>
        <v>50778.9</v>
      </c>
      <c r="H123" s="40">
        <f t="shared" si="42"/>
        <v>78</v>
      </c>
      <c r="I123" s="40">
        <f t="shared" si="42"/>
        <v>53976.1</v>
      </c>
      <c r="J123" s="40">
        <f t="shared" si="42"/>
        <v>53976.1</v>
      </c>
      <c r="K123" s="40">
        <f t="shared" si="42"/>
        <v>0</v>
      </c>
      <c r="L123" s="40">
        <f t="shared" si="42"/>
        <v>58289.3</v>
      </c>
      <c r="M123" s="40">
        <f t="shared" si="42"/>
        <v>58289.3</v>
      </c>
      <c r="N123" s="40">
        <f t="shared" si="42"/>
        <v>0</v>
      </c>
    </row>
    <row r="124" spans="1:14" s="57" customFormat="1" ht="47.25">
      <c r="A124" s="21" t="s">
        <v>773</v>
      </c>
      <c r="B124" s="45" t="s">
        <v>774</v>
      </c>
      <c r="C124" s="41" t="s">
        <v>887</v>
      </c>
      <c r="D124" s="41">
        <v>10</v>
      </c>
      <c r="E124" s="46" t="s">
        <v>218</v>
      </c>
      <c r="F124" s="40">
        <f aca="true" t="shared" si="43" ref="F124:F131">SUM(G124:H124)</f>
        <v>78</v>
      </c>
      <c r="G124" s="40"/>
      <c r="H124" s="40">
        <v>78</v>
      </c>
      <c r="I124" s="40">
        <f aca="true" t="shared" si="44" ref="I124:I131">SUM(J124:K124)</f>
        <v>0</v>
      </c>
      <c r="J124" s="40"/>
      <c r="K124" s="40"/>
      <c r="L124" s="40">
        <f aca="true" t="shared" si="45" ref="L124:L131">SUM(M124:N124)</f>
        <v>0</v>
      </c>
      <c r="M124" s="60"/>
      <c r="N124" s="40"/>
    </row>
    <row r="125" spans="1:14" ht="78.75">
      <c r="A125" s="58" t="s">
        <v>779</v>
      </c>
      <c r="B125" s="45" t="s">
        <v>825</v>
      </c>
      <c r="C125" s="41" t="s">
        <v>520</v>
      </c>
      <c r="D125" s="41" t="s">
        <v>889</v>
      </c>
      <c r="E125" s="46" t="s">
        <v>218</v>
      </c>
      <c r="F125" s="40">
        <f t="shared" si="43"/>
        <v>73.5</v>
      </c>
      <c r="G125" s="40">
        <v>73.5</v>
      </c>
      <c r="H125" s="40"/>
      <c r="I125" s="40">
        <f t="shared" si="44"/>
        <v>69</v>
      </c>
      <c r="J125" s="40">
        <v>69</v>
      </c>
      <c r="K125" s="40"/>
      <c r="L125" s="40">
        <f t="shared" si="45"/>
        <v>72</v>
      </c>
      <c r="M125" s="40">
        <v>72</v>
      </c>
      <c r="N125" s="40"/>
    </row>
    <row r="126" spans="1:14" ht="63">
      <c r="A126" s="58" t="s">
        <v>693</v>
      </c>
      <c r="B126" s="45" t="s">
        <v>825</v>
      </c>
      <c r="C126" s="41" t="s">
        <v>887</v>
      </c>
      <c r="D126" s="41" t="s">
        <v>889</v>
      </c>
      <c r="E126" s="46" t="s">
        <v>218</v>
      </c>
      <c r="F126" s="40">
        <f t="shared" si="43"/>
        <v>8334.5</v>
      </c>
      <c r="G126" s="47">
        <v>8334.5</v>
      </c>
      <c r="H126" s="47"/>
      <c r="I126" s="40">
        <f t="shared" si="44"/>
        <v>8681</v>
      </c>
      <c r="J126" s="47">
        <v>8681</v>
      </c>
      <c r="K126" s="47"/>
      <c r="L126" s="40">
        <f t="shared" si="45"/>
        <v>9029</v>
      </c>
      <c r="M126" s="47">
        <v>9029</v>
      </c>
      <c r="N126" s="47"/>
    </row>
    <row r="127" spans="1:14" ht="78.75">
      <c r="A127" s="58" t="s">
        <v>778</v>
      </c>
      <c r="B127" s="45" t="s">
        <v>814</v>
      </c>
      <c r="C127" s="41" t="s">
        <v>520</v>
      </c>
      <c r="D127" s="41">
        <v>10</v>
      </c>
      <c r="E127" s="46" t="s">
        <v>218</v>
      </c>
      <c r="F127" s="40">
        <f t="shared" si="43"/>
        <v>1</v>
      </c>
      <c r="G127" s="40">
        <v>1</v>
      </c>
      <c r="H127" s="40"/>
      <c r="I127" s="40">
        <f t="shared" si="44"/>
        <v>1</v>
      </c>
      <c r="J127" s="40">
        <v>1</v>
      </c>
      <c r="K127" s="40"/>
      <c r="L127" s="40">
        <f t="shared" si="45"/>
        <v>1</v>
      </c>
      <c r="M127" s="40">
        <v>1</v>
      </c>
      <c r="N127" s="40"/>
    </row>
    <row r="128" spans="1:14" ht="63">
      <c r="A128" s="58" t="s">
        <v>694</v>
      </c>
      <c r="B128" s="45" t="s">
        <v>814</v>
      </c>
      <c r="C128" s="41">
        <v>300</v>
      </c>
      <c r="D128" s="41">
        <v>10</v>
      </c>
      <c r="E128" s="46" t="s">
        <v>218</v>
      </c>
      <c r="F128" s="40">
        <f t="shared" si="43"/>
        <v>179</v>
      </c>
      <c r="G128" s="40">
        <v>179</v>
      </c>
      <c r="H128" s="47"/>
      <c r="I128" s="40">
        <f t="shared" si="44"/>
        <v>201</v>
      </c>
      <c r="J128" s="40">
        <v>201</v>
      </c>
      <c r="K128" s="47"/>
      <c r="L128" s="40">
        <f t="shared" si="45"/>
        <v>222</v>
      </c>
      <c r="M128" s="40">
        <v>222</v>
      </c>
      <c r="N128" s="47"/>
    </row>
    <row r="129" spans="1:14" ht="94.5">
      <c r="A129" s="21" t="s">
        <v>785</v>
      </c>
      <c r="B129" s="45" t="s">
        <v>814</v>
      </c>
      <c r="C129" s="41" t="s">
        <v>883</v>
      </c>
      <c r="D129" s="41">
        <v>10</v>
      </c>
      <c r="E129" s="46" t="s">
        <v>218</v>
      </c>
      <c r="F129" s="40">
        <f t="shared" si="43"/>
        <v>7152</v>
      </c>
      <c r="G129" s="40">
        <v>7152</v>
      </c>
      <c r="H129" s="47"/>
      <c r="I129" s="40">
        <f t="shared" si="44"/>
        <v>7513</v>
      </c>
      <c r="J129" s="40">
        <v>7513</v>
      </c>
      <c r="K129" s="47"/>
      <c r="L129" s="40">
        <f t="shared" si="45"/>
        <v>7981</v>
      </c>
      <c r="M129" s="40">
        <v>7981</v>
      </c>
      <c r="N129" s="47"/>
    </row>
    <row r="130" spans="1:14" ht="94.5">
      <c r="A130" s="79" t="s">
        <v>667</v>
      </c>
      <c r="B130" s="45" t="s">
        <v>668</v>
      </c>
      <c r="C130" s="41" t="s">
        <v>520</v>
      </c>
      <c r="D130" s="41" t="s">
        <v>889</v>
      </c>
      <c r="E130" s="46" t="s">
        <v>547</v>
      </c>
      <c r="F130" s="40">
        <f t="shared" si="43"/>
        <v>278</v>
      </c>
      <c r="G130" s="40">
        <v>278</v>
      </c>
      <c r="H130" s="40"/>
      <c r="I130" s="40">
        <f t="shared" si="44"/>
        <v>298</v>
      </c>
      <c r="J130" s="40">
        <v>298</v>
      </c>
      <c r="K130" s="40"/>
      <c r="L130" s="40">
        <f t="shared" si="45"/>
        <v>325</v>
      </c>
      <c r="M130" s="40">
        <v>325</v>
      </c>
      <c r="N130" s="40"/>
    </row>
    <row r="131" spans="1:14" ht="78.75">
      <c r="A131" s="79" t="s">
        <v>669</v>
      </c>
      <c r="B131" s="45" t="s">
        <v>668</v>
      </c>
      <c r="C131" s="41" t="s">
        <v>887</v>
      </c>
      <c r="D131" s="41" t="s">
        <v>889</v>
      </c>
      <c r="E131" s="46" t="s">
        <v>547</v>
      </c>
      <c r="F131" s="40">
        <f t="shared" si="43"/>
        <v>34760.9</v>
      </c>
      <c r="G131" s="40">
        <v>34760.9</v>
      </c>
      <c r="H131" s="40"/>
      <c r="I131" s="40">
        <f t="shared" si="44"/>
        <v>37213.1</v>
      </c>
      <c r="J131" s="40">
        <v>37213.1</v>
      </c>
      <c r="K131" s="40"/>
      <c r="L131" s="40">
        <f t="shared" si="45"/>
        <v>40659.3</v>
      </c>
      <c r="M131" s="40">
        <v>40659.3</v>
      </c>
      <c r="N131" s="40"/>
    </row>
    <row r="132" spans="1:14" ht="31.5">
      <c r="A132" s="80" t="s">
        <v>260</v>
      </c>
      <c r="B132" s="59" t="s">
        <v>61</v>
      </c>
      <c r="C132" s="41"/>
      <c r="D132" s="41"/>
      <c r="E132" s="46"/>
      <c r="F132" s="40">
        <f>SUM(F133:F134)</f>
        <v>16560.3</v>
      </c>
      <c r="G132" s="40">
        <f aca="true" t="shared" si="46" ref="G132:N132">SUM(G133:G134)</f>
        <v>16560.3</v>
      </c>
      <c r="H132" s="40">
        <f t="shared" si="46"/>
        <v>0</v>
      </c>
      <c r="I132" s="40">
        <f t="shared" si="46"/>
        <v>18922.6</v>
      </c>
      <c r="J132" s="40">
        <f t="shared" si="46"/>
        <v>18922.6</v>
      </c>
      <c r="K132" s="40">
        <f t="shared" si="46"/>
        <v>0</v>
      </c>
      <c r="L132" s="40">
        <f t="shared" si="46"/>
        <v>19807.4</v>
      </c>
      <c r="M132" s="60">
        <f t="shared" si="46"/>
        <v>19807.4</v>
      </c>
      <c r="N132" s="40">
        <f t="shared" si="46"/>
        <v>0</v>
      </c>
    </row>
    <row r="133" spans="1:14" ht="141.75">
      <c r="A133" s="58" t="s">
        <v>337</v>
      </c>
      <c r="B133" s="45" t="s">
        <v>653</v>
      </c>
      <c r="C133" s="41" t="s">
        <v>520</v>
      </c>
      <c r="D133" s="41" t="s">
        <v>889</v>
      </c>
      <c r="E133" s="46" t="s">
        <v>547</v>
      </c>
      <c r="F133" s="40">
        <f>SUM(G133:H133)</f>
        <v>131</v>
      </c>
      <c r="G133" s="40">
        <v>131</v>
      </c>
      <c r="H133" s="40"/>
      <c r="I133" s="40">
        <f>SUM(J133:K133)</f>
        <v>150</v>
      </c>
      <c r="J133" s="40">
        <v>150</v>
      </c>
      <c r="K133" s="40"/>
      <c r="L133" s="40">
        <f>SUM(M133:N133)</f>
        <v>157</v>
      </c>
      <c r="M133" s="40">
        <v>157</v>
      </c>
      <c r="N133" s="40"/>
    </row>
    <row r="134" spans="1:14" ht="126">
      <c r="A134" s="58" t="s">
        <v>775</v>
      </c>
      <c r="B134" s="45" t="s">
        <v>653</v>
      </c>
      <c r="C134" s="41" t="s">
        <v>887</v>
      </c>
      <c r="D134" s="41" t="s">
        <v>889</v>
      </c>
      <c r="E134" s="46" t="s">
        <v>547</v>
      </c>
      <c r="F134" s="40">
        <f>SUM(G134:H134)</f>
        <v>16429.3</v>
      </c>
      <c r="G134" s="47">
        <v>16429.3</v>
      </c>
      <c r="H134" s="47"/>
      <c r="I134" s="40">
        <f>SUM(J134:K134)</f>
        <v>18772.6</v>
      </c>
      <c r="J134" s="47">
        <v>18772.6</v>
      </c>
      <c r="K134" s="47"/>
      <c r="L134" s="40">
        <f>SUM(M134:N134)</f>
        <v>19650.4</v>
      </c>
      <c r="M134" s="47">
        <v>19650.4</v>
      </c>
      <c r="N134" s="47"/>
    </row>
    <row r="135" spans="1:14" ht="78.75">
      <c r="A135" s="58" t="s">
        <v>699</v>
      </c>
      <c r="B135" s="59" t="s">
        <v>62</v>
      </c>
      <c r="C135" s="41"/>
      <c r="D135" s="41"/>
      <c r="E135" s="41"/>
      <c r="F135" s="40">
        <f aca="true" t="shared" si="47" ref="F135:N135">SUM(F136:F142)</f>
        <v>5994</v>
      </c>
      <c r="G135" s="40">
        <f t="shared" si="47"/>
        <v>5994</v>
      </c>
      <c r="H135" s="40">
        <f t="shared" si="47"/>
        <v>0</v>
      </c>
      <c r="I135" s="40">
        <f t="shared" si="47"/>
        <v>6780</v>
      </c>
      <c r="J135" s="40">
        <f t="shared" si="47"/>
        <v>6780</v>
      </c>
      <c r="K135" s="40">
        <f t="shared" si="47"/>
        <v>0</v>
      </c>
      <c r="L135" s="40">
        <f t="shared" si="47"/>
        <v>7250</v>
      </c>
      <c r="M135" s="40">
        <f t="shared" si="47"/>
        <v>7250</v>
      </c>
      <c r="N135" s="40">
        <f t="shared" si="47"/>
        <v>0</v>
      </c>
    </row>
    <row r="136" spans="1:14" ht="204.75">
      <c r="A136" s="44" t="s">
        <v>392</v>
      </c>
      <c r="B136" s="45" t="s">
        <v>391</v>
      </c>
      <c r="C136" s="41" t="s">
        <v>887</v>
      </c>
      <c r="D136" s="41" t="s">
        <v>889</v>
      </c>
      <c r="E136" s="41" t="s">
        <v>547</v>
      </c>
      <c r="F136" s="40">
        <f>G136+H136</f>
        <v>277</v>
      </c>
      <c r="G136" s="47">
        <v>277</v>
      </c>
      <c r="H136" s="47"/>
      <c r="I136" s="40">
        <f>J136+K136</f>
        <v>0</v>
      </c>
      <c r="J136" s="47"/>
      <c r="K136" s="47"/>
      <c r="L136" s="40">
        <f>M136+N136</f>
        <v>0</v>
      </c>
      <c r="M136" s="47"/>
      <c r="N136" s="47"/>
    </row>
    <row r="137" spans="1:14" ht="252">
      <c r="A137" s="44" t="s">
        <v>652</v>
      </c>
      <c r="B137" s="45" t="s">
        <v>110</v>
      </c>
      <c r="C137" s="41" t="s">
        <v>887</v>
      </c>
      <c r="D137" s="41" t="s">
        <v>889</v>
      </c>
      <c r="E137" s="46" t="s">
        <v>547</v>
      </c>
      <c r="F137" s="40">
        <f aca="true" t="shared" si="48" ref="F137:F142">SUM(G137:H137)</f>
        <v>6</v>
      </c>
      <c r="G137" s="47">
        <v>6</v>
      </c>
      <c r="H137" s="47"/>
      <c r="I137" s="40">
        <f aca="true" t="shared" si="49" ref="I137:I142">SUM(J137:K137)</f>
        <v>6</v>
      </c>
      <c r="J137" s="47">
        <v>6</v>
      </c>
      <c r="K137" s="47"/>
      <c r="L137" s="40">
        <f aca="true" t="shared" si="50" ref="L137:L142">SUM(M137:N137)</f>
        <v>6</v>
      </c>
      <c r="M137" s="47">
        <v>6</v>
      </c>
      <c r="N137" s="47"/>
    </row>
    <row r="138" spans="1:14" ht="94.5">
      <c r="A138" s="58" t="s">
        <v>477</v>
      </c>
      <c r="B138" s="45" t="s">
        <v>827</v>
      </c>
      <c r="C138" s="41" t="s">
        <v>520</v>
      </c>
      <c r="D138" s="41" t="s">
        <v>300</v>
      </c>
      <c r="E138" s="46" t="s">
        <v>547</v>
      </c>
      <c r="F138" s="40">
        <f t="shared" si="48"/>
        <v>8</v>
      </c>
      <c r="G138" s="47">
        <v>8</v>
      </c>
      <c r="H138" s="47"/>
      <c r="I138" s="40">
        <f t="shared" si="49"/>
        <v>9</v>
      </c>
      <c r="J138" s="47">
        <v>9</v>
      </c>
      <c r="K138" s="47"/>
      <c r="L138" s="40">
        <f t="shared" si="50"/>
        <v>10</v>
      </c>
      <c r="M138" s="47">
        <v>10</v>
      </c>
      <c r="N138" s="47"/>
    </row>
    <row r="139" spans="1:14" ht="78.75">
      <c r="A139" s="58" t="s">
        <v>244</v>
      </c>
      <c r="B139" s="45" t="s">
        <v>827</v>
      </c>
      <c r="C139" s="41" t="s">
        <v>887</v>
      </c>
      <c r="D139" s="41" t="s">
        <v>300</v>
      </c>
      <c r="E139" s="46" t="s">
        <v>547</v>
      </c>
      <c r="F139" s="40">
        <f t="shared" si="48"/>
        <v>1019</v>
      </c>
      <c r="G139" s="47">
        <v>1019</v>
      </c>
      <c r="H139" s="47"/>
      <c r="I139" s="40">
        <f t="shared" si="49"/>
        <v>1059</v>
      </c>
      <c r="J139" s="47">
        <v>1059</v>
      </c>
      <c r="K139" s="47"/>
      <c r="L139" s="40">
        <f t="shared" si="50"/>
        <v>1100</v>
      </c>
      <c r="M139" s="47">
        <v>1100</v>
      </c>
      <c r="N139" s="47"/>
    </row>
    <row r="140" spans="1:14" ht="126">
      <c r="A140" s="58" t="s">
        <v>476</v>
      </c>
      <c r="B140" s="41" t="s">
        <v>828</v>
      </c>
      <c r="C140" s="41" t="s">
        <v>520</v>
      </c>
      <c r="D140" s="41" t="s">
        <v>889</v>
      </c>
      <c r="E140" s="46" t="s">
        <v>547</v>
      </c>
      <c r="F140" s="40">
        <f t="shared" si="48"/>
        <v>20</v>
      </c>
      <c r="G140" s="47">
        <v>20</v>
      </c>
      <c r="H140" s="47"/>
      <c r="I140" s="40">
        <f t="shared" si="49"/>
        <v>20</v>
      </c>
      <c r="J140" s="47">
        <v>20</v>
      </c>
      <c r="K140" s="47"/>
      <c r="L140" s="40">
        <f t="shared" si="50"/>
        <v>20</v>
      </c>
      <c r="M140" s="47">
        <v>20</v>
      </c>
      <c r="N140" s="47"/>
    </row>
    <row r="141" spans="1:14" ht="110.25">
      <c r="A141" s="58" t="s">
        <v>124</v>
      </c>
      <c r="B141" s="41" t="s">
        <v>828</v>
      </c>
      <c r="C141" s="41" t="s">
        <v>887</v>
      </c>
      <c r="D141" s="41" t="s">
        <v>889</v>
      </c>
      <c r="E141" s="46" t="s">
        <v>547</v>
      </c>
      <c r="F141" s="40">
        <f t="shared" si="48"/>
        <v>2579</v>
      </c>
      <c r="G141" s="47">
        <v>2579</v>
      </c>
      <c r="H141" s="47"/>
      <c r="I141" s="40">
        <f t="shared" si="49"/>
        <v>2998</v>
      </c>
      <c r="J141" s="47">
        <v>2998</v>
      </c>
      <c r="K141" s="47"/>
      <c r="L141" s="40">
        <f t="shared" si="50"/>
        <v>3318</v>
      </c>
      <c r="M141" s="47">
        <v>3318</v>
      </c>
      <c r="N141" s="47"/>
    </row>
    <row r="142" spans="1:14" ht="126">
      <c r="A142" s="44" t="s">
        <v>591</v>
      </c>
      <c r="B142" s="41" t="s">
        <v>829</v>
      </c>
      <c r="C142" s="41" t="s">
        <v>887</v>
      </c>
      <c r="D142" s="41" t="s">
        <v>889</v>
      </c>
      <c r="E142" s="46" t="s">
        <v>547</v>
      </c>
      <c r="F142" s="40">
        <f t="shared" si="48"/>
        <v>2085</v>
      </c>
      <c r="G142" s="47">
        <v>2085</v>
      </c>
      <c r="H142" s="47"/>
      <c r="I142" s="40">
        <f t="shared" si="49"/>
        <v>2688</v>
      </c>
      <c r="J142" s="47">
        <v>2688</v>
      </c>
      <c r="K142" s="47"/>
      <c r="L142" s="40">
        <f t="shared" si="50"/>
        <v>2796</v>
      </c>
      <c r="M142" s="47">
        <v>2796</v>
      </c>
      <c r="N142" s="47"/>
    </row>
    <row r="143" spans="1:14" s="57" customFormat="1" ht="157.5">
      <c r="A143" s="36" t="s">
        <v>485</v>
      </c>
      <c r="B143" s="75" t="s">
        <v>63</v>
      </c>
      <c r="C143" s="55"/>
      <c r="D143" s="55"/>
      <c r="E143" s="55"/>
      <c r="F143" s="56">
        <f aca="true" t="shared" si="51" ref="F143:N143">F145</f>
        <v>948</v>
      </c>
      <c r="G143" s="56">
        <f t="shared" si="51"/>
        <v>0</v>
      </c>
      <c r="H143" s="56">
        <f t="shared" si="51"/>
        <v>948</v>
      </c>
      <c r="I143" s="56">
        <f t="shared" si="51"/>
        <v>0</v>
      </c>
      <c r="J143" s="56">
        <f t="shared" si="51"/>
        <v>0</v>
      </c>
      <c r="K143" s="56">
        <f t="shared" si="51"/>
        <v>0</v>
      </c>
      <c r="L143" s="56">
        <f t="shared" si="51"/>
        <v>0</v>
      </c>
      <c r="M143" s="128">
        <f t="shared" si="51"/>
        <v>0</v>
      </c>
      <c r="N143" s="56">
        <f t="shared" si="51"/>
        <v>0</v>
      </c>
    </row>
    <row r="144" spans="1:14" s="57" customFormat="1" ht="63">
      <c r="A144" s="58" t="s">
        <v>574</v>
      </c>
      <c r="B144" s="39" t="s">
        <v>64</v>
      </c>
      <c r="C144" s="55"/>
      <c r="D144" s="55"/>
      <c r="E144" s="55"/>
      <c r="F144" s="40">
        <f aca="true" t="shared" si="52" ref="F144:N144">F145</f>
        <v>948</v>
      </c>
      <c r="G144" s="40">
        <f t="shared" si="52"/>
        <v>0</v>
      </c>
      <c r="H144" s="40">
        <f t="shared" si="52"/>
        <v>948</v>
      </c>
      <c r="I144" s="40">
        <f t="shared" si="52"/>
        <v>0</v>
      </c>
      <c r="J144" s="40">
        <f t="shared" si="52"/>
        <v>0</v>
      </c>
      <c r="K144" s="40">
        <f t="shared" si="52"/>
        <v>0</v>
      </c>
      <c r="L144" s="40">
        <f t="shared" si="52"/>
        <v>0</v>
      </c>
      <c r="M144" s="60">
        <f t="shared" si="52"/>
        <v>0</v>
      </c>
      <c r="N144" s="40">
        <f t="shared" si="52"/>
        <v>0</v>
      </c>
    </row>
    <row r="145" spans="1:14" ht="110.25">
      <c r="A145" s="58" t="s">
        <v>762</v>
      </c>
      <c r="B145" s="41" t="s">
        <v>830</v>
      </c>
      <c r="C145" s="41">
        <v>600</v>
      </c>
      <c r="D145" s="41" t="s">
        <v>889</v>
      </c>
      <c r="E145" s="46" t="s">
        <v>221</v>
      </c>
      <c r="F145" s="40">
        <f>SUM(G145:H145)</f>
        <v>948</v>
      </c>
      <c r="G145" s="47"/>
      <c r="H145" s="47">
        <v>948</v>
      </c>
      <c r="I145" s="40">
        <f>SUM(J145:K145)</f>
        <v>0</v>
      </c>
      <c r="J145" s="47"/>
      <c r="K145" s="47"/>
      <c r="L145" s="40">
        <f>SUM(M145:N145)</f>
        <v>0</v>
      </c>
      <c r="M145" s="48"/>
      <c r="N145" s="47"/>
    </row>
    <row r="146" spans="1:14" s="57" customFormat="1" ht="110.25">
      <c r="A146" s="81" t="s">
        <v>361</v>
      </c>
      <c r="B146" s="54" t="s">
        <v>65</v>
      </c>
      <c r="C146" s="55"/>
      <c r="D146" s="55"/>
      <c r="E146" s="82"/>
      <c r="F146" s="56">
        <f>F147</f>
        <v>220.3</v>
      </c>
      <c r="G146" s="56">
        <f aca="true" t="shared" si="53" ref="G146:N146">G147</f>
        <v>209.3</v>
      </c>
      <c r="H146" s="56">
        <f t="shared" si="53"/>
        <v>11</v>
      </c>
      <c r="I146" s="56">
        <f t="shared" si="53"/>
        <v>0</v>
      </c>
      <c r="J146" s="56">
        <f t="shared" si="53"/>
        <v>0</v>
      </c>
      <c r="K146" s="56">
        <f t="shared" si="53"/>
        <v>0</v>
      </c>
      <c r="L146" s="56">
        <f t="shared" si="53"/>
        <v>0</v>
      </c>
      <c r="M146" s="56">
        <f t="shared" si="53"/>
        <v>0</v>
      </c>
      <c r="N146" s="56">
        <f t="shared" si="53"/>
        <v>0</v>
      </c>
    </row>
    <row r="147" spans="1:14" ht="110.25">
      <c r="A147" s="43" t="s">
        <v>364</v>
      </c>
      <c r="B147" s="59" t="s">
        <v>66</v>
      </c>
      <c r="C147" s="41"/>
      <c r="D147" s="41"/>
      <c r="E147" s="46"/>
      <c r="F147" s="40">
        <f aca="true" t="shared" si="54" ref="F147:N147">SUM(F148:F149)</f>
        <v>220.3</v>
      </c>
      <c r="G147" s="40">
        <f t="shared" si="54"/>
        <v>209.3</v>
      </c>
      <c r="H147" s="40">
        <f t="shared" si="54"/>
        <v>11</v>
      </c>
      <c r="I147" s="40">
        <f t="shared" si="54"/>
        <v>0</v>
      </c>
      <c r="J147" s="40">
        <f t="shared" si="54"/>
        <v>0</v>
      </c>
      <c r="K147" s="40">
        <f t="shared" si="54"/>
        <v>0</v>
      </c>
      <c r="L147" s="40">
        <f t="shared" si="54"/>
        <v>0</v>
      </c>
      <c r="M147" s="40">
        <f t="shared" si="54"/>
        <v>0</v>
      </c>
      <c r="N147" s="40">
        <f t="shared" si="54"/>
        <v>0</v>
      </c>
    </row>
    <row r="148" spans="1:14" ht="173.25">
      <c r="A148" s="43" t="s">
        <v>662</v>
      </c>
      <c r="B148" s="83" t="s">
        <v>450</v>
      </c>
      <c r="C148" s="41" t="s">
        <v>883</v>
      </c>
      <c r="D148" s="41" t="s">
        <v>220</v>
      </c>
      <c r="E148" s="41" t="s">
        <v>546</v>
      </c>
      <c r="F148" s="40">
        <f>SUM(G148:H148)</f>
        <v>209.3</v>
      </c>
      <c r="G148" s="40">
        <v>209.3</v>
      </c>
      <c r="H148" s="40"/>
      <c r="I148" s="40">
        <f>SUM(J148:K148)</f>
        <v>0</v>
      </c>
      <c r="J148" s="40"/>
      <c r="K148" s="40"/>
      <c r="L148" s="40">
        <f>SUM(M148:N148)</f>
        <v>0</v>
      </c>
      <c r="M148" s="40"/>
      <c r="N148" s="40"/>
    </row>
    <row r="149" spans="1:14" ht="173.25">
      <c r="A149" s="44" t="s">
        <v>113</v>
      </c>
      <c r="B149" s="45" t="s">
        <v>451</v>
      </c>
      <c r="C149" s="41" t="s">
        <v>883</v>
      </c>
      <c r="D149" s="41" t="s">
        <v>220</v>
      </c>
      <c r="E149" s="41" t="s">
        <v>546</v>
      </c>
      <c r="F149" s="40">
        <f>SUM(G149:H149)</f>
        <v>11</v>
      </c>
      <c r="G149" s="40"/>
      <c r="H149" s="40">
        <v>11</v>
      </c>
      <c r="I149" s="40">
        <f>SUM(J149:K149)</f>
        <v>0</v>
      </c>
      <c r="J149" s="40"/>
      <c r="K149" s="40"/>
      <c r="L149" s="40">
        <f>SUM(M149:N149)</f>
        <v>0</v>
      </c>
      <c r="M149" s="40"/>
      <c r="N149" s="40"/>
    </row>
    <row r="150" spans="1:14" ht="157.5">
      <c r="A150" s="36" t="s">
        <v>793</v>
      </c>
      <c r="B150" s="75" t="s">
        <v>67</v>
      </c>
      <c r="C150" s="55"/>
      <c r="D150" s="55"/>
      <c r="E150" s="55"/>
      <c r="F150" s="56">
        <f>F151</f>
        <v>768</v>
      </c>
      <c r="G150" s="56">
        <f aca="true" t="shared" si="55" ref="G150:N150">G151</f>
        <v>768</v>
      </c>
      <c r="H150" s="56">
        <f t="shared" si="55"/>
        <v>0</v>
      </c>
      <c r="I150" s="56">
        <f t="shared" si="55"/>
        <v>776</v>
      </c>
      <c r="J150" s="56">
        <f t="shared" si="55"/>
        <v>776</v>
      </c>
      <c r="K150" s="56">
        <f t="shared" si="55"/>
        <v>0</v>
      </c>
      <c r="L150" s="56">
        <f t="shared" si="55"/>
        <v>784</v>
      </c>
      <c r="M150" s="56">
        <f t="shared" si="55"/>
        <v>784</v>
      </c>
      <c r="N150" s="56">
        <f t="shared" si="55"/>
        <v>0</v>
      </c>
    </row>
    <row r="151" spans="1:14" ht="94.5">
      <c r="A151" s="58" t="s">
        <v>704</v>
      </c>
      <c r="B151" s="59" t="s">
        <v>68</v>
      </c>
      <c r="C151" s="55"/>
      <c r="D151" s="55"/>
      <c r="E151" s="55"/>
      <c r="F151" s="40">
        <f aca="true" t="shared" si="56" ref="F151:N151">SUM(F152:F152)</f>
        <v>768</v>
      </c>
      <c r="G151" s="40">
        <f t="shared" si="56"/>
        <v>768</v>
      </c>
      <c r="H151" s="40">
        <f t="shared" si="56"/>
        <v>0</v>
      </c>
      <c r="I151" s="40">
        <f t="shared" si="56"/>
        <v>776</v>
      </c>
      <c r="J151" s="40">
        <f t="shared" si="56"/>
        <v>776</v>
      </c>
      <c r="K151" s="40">
        <f t="shared" si="56"/>
        <v>0</v>
      </c>
      <c r="L151" s="40">
        <f t="shared" si="56"/>
        <v>784</v>
      </c>
      <c r="M151" s="40">
        <f t="shared" si="56"/>
        <v>784</v>
      </c>
      <c r="N151" s="40">
        <f t="shared" si="56"/>
        <v>0</v>
      </c>
    </row>
    <row r="152" spans="1:14" ht="204.75">
      <c r="A152" s="44" t="s">
        <v>705</v>
      </c>
      <c r="B152" s="45" t="s">
        <v>310</v>
      </c>
      <c r="C152" s="41" t="s">
        <v>518</v>
      </c>
      <c r="D152" s="41" t="s">
        <v>218</v>
      </c>
      <c r="E152" s="41" t="s">
        <v>547</v>
      </c>
      <c r="F152" s="40">
        <f>SUM(G152:H152)</f>
        <v>768</v>
      </c>
      <c r="G152" s="47">
        <v>768</v>
      </c>
      <c r="H152" s="47"/>
      <c r="I152" s="40">
        <f>SUM(J152:K152)</f>
        <v>776</v>
      </c>
      <c r="J152" s="47">
        <v>776</v>
      </c>
      <c r="K152" s="47"/>
      <c r="L152" s="40">
        <f>SUM(M152:N152)</f>
        <v>784</v>
      </c>
      <c r="M152" s="47">
        <v>784</v>
      </c>
      <c r="N152" s="47"/>
    </row>
    <row r="153" spans="1:14" s="57" customFormat="1" ht="110.25">
      <c r="A153" s="36" t="s">
        <v>486</v>
      </c>
      <c r="B153" s="75" t="s">
        <v>69</v>
      </c>
      <c r="C153" s="55"/>
      <c r="D153" s="55"/>
      <c r="E153" s="55"/>
      <c r="F153" s="56">
        <f aca="true" t="shared" si="57" ref="F153:N153">SUM(F154,F157,F160,F163,F166)</f>
        <v>10188.9</v>
      </c>
      <c r="G153" s="56">
        <f t="shared" si="57"/>
        <v>10188.9</v>
      </c>
      <c r="H153" s="56">
        <f t="shared" si="57"/>
        <v>0</v>
      </c>
      <c r="I153" s="56">
        <f t="shared" si="57"/>
        <v>10587.9</v>
      </c>
      <c r="J153" s="56">
        <f t="shared" si="57"/>
        <v>10587.9</v>
      </c>
      <c r="K153" s="56">
        <f t="shared" si="57"/>
        <v>0</v>
      </c>
      <c r="L153" s="56">
        <f t="shared" si="57"/>
        <v>11002.9</v>
      </c>
      <c r="M153" s="128">
        <f t="shared" si="57"/>
        <v>11002.9</v>
      </c>
      <c r="N153" s="56">
        <f t="shared" si="57"/>
        <v>0</v>
      </c>
    </row>
    <row r="154" spans="1:14" s="57" customFormat="1" ht="47.25">
      <c r="A154" s="58" t="s">
        <v>867</v>
      </c>
      <c r="B154" s="59" t="s">
        <v>696</v>
      </c>
      <c r="C154" s="55"/>
      <c r="D154" s="55"/>
      <c r="E154" s="55"/>
      <c r="F154" s="40">
        <f aca="true" t="shared" si="58" ref="F154:N154">SUM(F155:F156)</f>
        <v>7761</v>
      </c>
      <c r="G154" s="40">
        <f>SUM(G155:G156)</f>
        <v>7761</v>
      </c>
      <c r="H154" s="40">
        <f t="shared" si="58"/>
        <v>0</v>
      </c>
      <c r="I154" s="40">
        <f t="shared" si="58"/>
        <v>8070</v>
      </c>
      <c r="J154" s="40">
        <f t="shared" si="58"/>
        <v>8070</v>
      </c>
      <c r="K154" s="40">
        <f t="shared" si="58"/>
        <v>0</v>
      </c>
      <c r="L154" s="40">
        <f t="shared" si="58"/>
        <v>8391</v>
      </c>
      <c r="M154" s="60">
        <f t="shared" si="58"/>
        <v>8391</v>
      </c>
      <c r="N154" s="40">
        <f t="shared" si="58"/>
        <v>0</v>
      </c>
    </row>
    <row r="155" spans="1:14" ht="173.25">
      <c r="A155" s="58" t="s">
        <v>777</v>
      </c>
      <c r="B155" s="45" t="s">
        <v>833</v>
      </c>
      <c r="C155" s="41" t="s">
        <v>518</v>
      </c>
      <c r="D155" s="41">
        <v>10</v>
      </c>
      <c r="E155" s="46" t="s">
        <v>221</v>
      </c>
      <c r="F155" s="40">
        <f>SUM(G155:H155)</f>
        <v>7714</v>
      </c>
      <c r="G155" s="47">
        <v>7714</v>
      </c>
      <c r="H155" s="47"/>
      <c r="I155" s="40">
        <f>SUM(J155:K155)</f>
        <v>8023</v>
      </c>
      <c r="J155" s="47">
        <v>8023</v>
      </c>
      <c r="K155" s="47"/>
      <c r="L155" s="40">
        <f>SUM(M155:N155)</f>
        <v>8344</v>
      </c>
      <c r="M155" s="47">
        <v>8344</v>
      </c>
      <c r="N155" s="47"/>
    </row>
    <row r="156" spans="1:14" ht="94.5">
      <c r="A156" s="58" t="s">
        <v>475</v>
      </c>
      <c r="B156" s="45" t="s">
        <v>833</v>
      </c>
      <c r="C156" s="41" t="s">
        <v>520</v>
      </c>
      <c r="D156" s="41">
        <v>10</v>
      </c>
      <c r="E156" s="46" t="s">
        <v>221</v>
      </c>
      <c r="F156" s="40">
        <f>SUM(G156:H156)</f>
        <v>47</v>
      </c>
      <c r="G156" s="47">
        <v>47</v>
      </c>
      <c r="H156" s="47"/>
      <c r="I156" s="40">
        <f>SUM(J156:K156)</f>
        <v>47</v>
      </c>
      <c r="J156" s="47">
        <v>47</v>
      </c>
      <c r="K156" s="47"/>
      <c r="L156" s="40">
        <f>SUM(M156:N156)</f>
        <v>47</v>
      </c>
      <c r="M156" s="47">
        <v>47</v>
      </c>
      <c r="N156" s="47"/>
    </row>
    <row r="157" spans="1:14" ht="110.25">
      <c r="A157" s="43" t="s">
        <v>571</v>
      </c>
      <c r="B157" s="39" t="s">
        <v>536</v>
      </c>
      <c r="C157" s="41"/>
      <c r="D157" s="41"/>
      <c r="E157" s="41"/>
      <c r="F157" s="40">
        <f aca="true" t="shared" si="59" ref="F157:N157">SUM(F158:F159)</f>
        <v>431</v>
      </c>
      <c r="G157" s="40">
        <f t="shared" si="59"/>
        <v>431</v>
      </c>
      <c r="H157" s="40">
        <f t="shared" si="59"/>
        <v>0</v>
      </c>
      <c r="I157" s="40">
        <f t="shared" si="59"/>
        <v>448</v>
      </c>
      <c r="J157" s="40">
        <f t="shared" si="59"/>
        <v>448</v>
      </c>
      <c r="K157" s="40">
        <f t="shared" si="59"/>
        <v>0</v>
      </c>
      <c r="L157" s="40">
        <f t="shared" si="59"/>
        <v>466</v>
      </c>
      <c r="M157" s="60">
        <f t="shared" si="59"/>
        <v>466</v>
      </c>
      <c r="N157" s="40">
        <f t="shared" si="59"/>
        <v>0</v>
      </c>
    </row>
    <row r="158" spans="1:14" ht="220.5">
      <c r="A158" s="58" t="s">
        <v>576</v>
      </c>
      <c r="B158" s="45" t="s">
        <v>834</v>
      </c>
      <c r="C158" s="41" t="s">
        <v>518</v>
      </c>
      <c r="D158" s="41">
        <v>10</v>
      </c>
      <c r="E158" s="46" t="s">
        <v>221</v>
      </c>
      <c r="F158" s="40">
        <f>SUM(G158:H158)</f>
        <v>427</v>
      </c>
      <c r="G158" s="47">
        <v>427</v>
      </c>
      <c r="H158" s="47"/>
      <c r="I158" s="40">
        <f>SUM(J158:K158)</f>
        <v>444</v>
      </c>
      <c r="J158" s="47">
        <v>444</v>
      </c>
      <c r="K158" s="47"/>
      <c r="L158" s="40">
        <f>SUM(M158:N158)</f>
        <v>462</v>
      </c>
      <c r="M158" s="47">
        <v>462</v>
      </c>
      <c r="N158" s="47"/>
    </row>
    <row r="159" spans="1:14" ht="141.75">
      <c r="A159" s="58" t="s">
        <v>472</v>
      </c>
      <c r="B159" s="45" t="s">
        <v>834</v>
      </c>
      <c r="C159" s="41" t="s">
        <v>520</v>
      </c>
      <c r="D159" s="41">
        <v>10</v>
      </c>
      <c r="E159" s="46" t="s">
        <v>221</v>
      </c>
      <c r="F159" s="40">
        <f>SUM(G159:H159)</f>
        <v>4</v>
      </c>
      <c r="G159" s="47">
        <v>4</v>
      </c>
      <c r="H159" s="47"/>
      <c r="I159" s="40">
        <f>SUM(J159:K159)</f>
        <v>4</v>
      </c>
      <c r="J159" s="47">
        <v>4</v>
      </c>
      <c r="K159" s="47"/>
      <c r="L159" s="40">
        <f>SUM(M159:N159)</f>
        <v>4</v>
      </c>
      <c r="M159" s="47">
        <v>4</v>
      </c>
      <c r="N159" s="47"/>
    </row>
    <row r="160" spans="1:14" ht="78.75">
      <c r="A160" s="43" t="s">
        <v>503</v>
      </c>
      <c r="B160" s="59" t="s">
        <v>70</v>
      </c>
      <c r="C160" s="41"/>
      <c r="D160" s="41"/>
      <c r="E160" s="41"/>
      <c r="F160" s="40">
        <f aca="true" t="shared" si="60" ref="F160:N160">SUM(F161:F162)</f>
        <v>610</v>
      </c>
      <c r="G160" s="40">
        <f t="shared" si="60"/>
        <v>610</v>
      </c>
      <c r="H160" s="40">
        <f t="shared" si="60"/>
        <v>0</v>
      </c>
      <c r="I160" s="40">
        <f t="shared" si="60"/>
        <v>632</v>
      </c>
      <c r="J160" s="40">
        <f t="shared" si="60"/>
        <v>632</v>
      </c>
      <c r="K160" s="40">
        <f t="shared" si="60"/>
        <v>0</v>
      </c>
      <c r="L160" s="40">
        <f t="shared" si="60"/>
        <v>655</v>
      </c>
      <c r="M160" s="60">
        <f t="shared" si="60"/>
        <v>655</v>
      </c>
      <c r="N160" s="40">
        <f t="shared" si="60"/>
        <v>0</v>
      </c>
    </row>
    <row r="161" spans="1:14" ht="189">
      <c r="A161" s="58" t="s">
        <v>690</v>
      </c>
      <c r="B161" s="45" t="s">
        <v>835</v>
      </c>
      <c r="C161" s="41" t="s">
        <v>518</v>
      </c>
      <c r="D161" s="41">
        <v>10</v>
      </c>
      <c r="E161" s="46" t="s">
        <v>221</v>
      </c>
      <c r="F161" s="40">
        <f>SUM(G161:H161)</f>
        <v>551</v>
      </c>
      <c r="G161" s="47">
        <v>551</v>
      </c>
      <c r="H161" s="47"/>
      <c r="I161" s="40">
        <f>SUM(J161:K161)</f>
        <v>573</v>
      </c>
      <c r="J161" s="47">
        <v>573</v>
      </c>
      <c r="K161" s="47"/>
      <c r="L161" s="40">
        <f>SUM(M161:N161)</f>
        <v>596</v>
      </c>
      <c r="M161" s="47">
        <v>596</v>
      </c>
      <c r="N161" s="47"/>
    </row>
    <row r="162" spans="1:14" ht="94.5">
      <c r="A162" s="58" t="s">
        <v>471</v>
      </c>
      <c r="B162" s="45" t="s">
        <v>835</v>
      </c>
      <c r="C162" s="41" t="s">
        <v>520</v>
      </c>
      <c r="D162" s="41">
        <v>10</v>
      </c>
      <c r="E162" s="46" t="s">
        <v>221</v>
      </c>
      <c r="F162" s="40">
        <f>SUM(G162:H162)</f>
        <v>59</v>
      </c>
      <c r="G162" s="47">
        <v>59</v>
      </c>
      <c r="H162" s="47"/>
      <c r="I162" s="40">
        <f>SUM(J162:K162)</f>
        <v>59</v>
      </c>
      <c r="J162" s="47">
        <v>59</v>
      </c>
      <c r="K162" s="47"/>
      <c r="L162" s="40">
        <f>SUM(M162:N162)</f>
        <v>59</v>
      </c>
      <c r="M162" s="47">
        <v>59</v>
      </c>
      <c r="N162" s="47"/>
    </row>
    <row r="163" spans="1:14" ht="78.75">
      <c r="A163" s="43" t="s">
        <v>149</v>
      </c>
      <c r="B163" s="59" t="s">
        <v>71</v>
      </c>
      <c r="C163" s="41"/>
      <c r="D163" s="41"/>
      <c r="E163" s="41"/>
      <c r="F163" s="40">
        <f aca="true" t="shared" si="61" ref="F163:N163">SUM(F164:F165)</f>
        <v>1386</v>
      </c>
      <c r="G163" s="40">
        <f t="shared" si="61"/>
        <v>1386</v>
      </c>
      <c r="H163" s="40">
        <f t="shared" si="61"/>
        <v>0</v>
      </c>
      <c r="I163" s="40">
        <f t="shared" si="61"/>
        <v>1437</v>
      </c>
      <c r="J163" s="40">
        <f t="shared" si="61"/>
        <v>1437</v>
      </c>
      <c r="K163" s="40">
        <f t="shared" si="61"/>
        <v>0</v>
      </c>
      <c r="L163" s="40">
        <f t="shared" si="61"/>
        <v>1490</v>
      </c>
      <c r="M163" s="60">
        <f t="shared" si="61"/>
        <v>1490</v>
      </c>
      <c r="N163" s="40">
        <f t="shared" si="61"/>
        <v>0</v>
      </c>
    </row>
    <row r="164" spans="1:14" ht="204.75">
      <c r="A164" s="44" t="s">
        <v>691</v>
      </c>
      <c r="B164" s="45" t="s">
        <v>836</v>
      </c>
      <c r="C164" s="41" t="s">
        <v>518</v>
      </c>
      <c r="D164" s="41">
        <v>10</v>
      </c>
      <c r="E164" s="46" t="s">
        <v>221</v>
      </c>
      <c r="F164" s="40">
        <f>SUM(G164:H164)</f>
        <v>1286</v>
      </c>
      <c r="G164" s="47">
        <v>1286</v>
      </c>
      <c r="H164" s="47"/>
      <c r="I164" s="40">
        <f>SUM(J164:K164)</f>
        <v>1337</v>
      </c>
      <c r="J164" s="47">
        <v>1337</v>
      </c>
      <c r="K164" s="47"/>
      <c r="L164" s="40">
        <f>SUM(M164:N164)</f>
        <v>1390</v>
      </c>
      <c r="M164" s="47">
        <v>1390</v>
      </c>
      <c r="N164" s="47"/>
    </row>
    <row r="165" spans="1:14" ht="110.25">
      <c r="A165" s="44" t="s">
        <v>863</v>
      </c>
      <c r="B165" s="45" t="s">
        <v>836</v>
      </c>
      <c r="C165" s="41" t="s">
        <v>520</v>
      </c>
      <c r="D165" s="41">
        <v>10</v>
      </c>
      <c r="E165" s="46" t="s">
        <v>221</v>
      </c>
      <c r="F165" s="40">
        <f>SUM(G165:H165)</f>
        <v>100</v>
      </c>
      <c r="G165" s="47">
        <v>100</v>
      </c>
      <c r="H165" s="47"/>
      <c r="I165" s="40">
        <f>SUM(J165:K165)</f>
        <v>100</v>
      </c>
      <c r="J165" s="47">
        <v>100</v>
      </c>
      <c r="K165" s="47"/>
      <c r="L165" s="40">
        <f>SUM(M165:N165)</f>
        <v>100</v>
      </c>
      <c r="M165" s="47">
        <v>100</v>
      </c>
      <c r="N165" s="47"/>
    </row>
    <row r="166" spans="1:14" ht="63">
      <c r="A166" s="43" t="s">
        <v>151</v>
      </c>
      <c r="B166" s="59" t="s">
        <v>72</v>
      </c>
      <c r="C166" s="41"/>
      <c r="D166" s="41"/>
      <c r="E166" s="41"/>
      <c r="F166" s="40">
        <f aca="true" t="shared" si="62" ref="F166:N166">F167</f>
        <v>0.9</v>
      </c>
      <c r="G166" s="40">
        <f t="shared" si="62"/>
        <v>0.9</v>
      </c>
      <c r="H166" s="40">
        <f t="shared" si="62"/>
        <v>0</v>
      </c>
      <c r="I166" s="40">
        <f t="shared" si="62"/>
        <v>0.9</v>
      </c>
      <c r="J166" s="40">
        <f t="shared" si="62"/>
        <v>0.9</v>
      </c>
      <c r="K166" s="40">
        <f t="shared" si="62"/>
        <v>0</v>
      </c>
      <c r="L166" s="40">
        <f t="shared" si="62"/>
        <v>0.9</v>
      </c>
      <c r="M166" s="60">
        <f t="shared" si="62"/>
        <v>0.9</v>
      </c>
      <c r="N166" s="40">
        <f t="shared" si="62"/>
        <v>0</v>
      </c>
    </row>
    <row r="167" spans="1:14" ht="94.5">
      <c r="A167" s="44" t="s">
        <v>125</v>
      </c>
      <c r="B167" s="45" t="s">
        <v>837</v>
      </c>
      <c r="C167" s="41" t="s">
        <v>520</v>
      </c>
      <c r="D167" s="41">
        <v>10</v>
      </c>
      <c r="E167" s="46" t="s">
        <v>221</v>
      </c>
      <c r="F167" s="40">
        <f>SUM(G167:H167)</f>
        <v>0.9</v>
      </c>
      <c r="G167" s="47">
        <v>0.9</v>
      </c>
      <c r="H167" s="47"/>
      <c r="I167" s="40">
        <f>SUM(J167:K167)</f>
        <v>0.9</v>
      </c>
      <c r="J167" s="47">
        <v>0.9</v>
      </c>
      <c r="K167" s="47"/>
      <c r="L167" s="40">
        <f>SUM(M167:N167)</f>
        <v>0.9</v>
      </c>
      <c r="M167" s="47">
        <v>0.9</v>
      </c>
      <c r="N167" s="47"/>
    </row>
    <row r="168" spans="1:14" s="57" customFormat="1" ht="67.5" customHeight="1">
      <c r="A168" s="36" t="s">
        <v>487</v>
      </c>
      <c r="B168" s="54" t="s">
        <v>20</v>
      </c>
      <c r="C168" s="55"/>
      <c r="D168" s="55"/>
      <c r="E168" s="55"/>
      <c r="F168" s="56">
        <f aca="true" t="shared" si="63" ref="F168:N168">SUM(F169,F177,F184,F192,F196)</f>
        <v>143948.7</v>
      </c>
      <c r="G168" s="56">
        <f t="shared" si="63"/>
        <v>43265.299999999996</v>
      </c>
      <c r="H168" s="56">
        <f t="shared" si="63"/>
        <v>100683.4</v>
      </c>
      <c r="I168" s="56">
        <f t="shared" si="63"/>
        <v>133642.7</v>
      </c>
      <c r="J168" s="56">
        <f t="shared" si="63"/>
        <v>38095.7</v>
      </c>
      <c r="K168" s="56">
        <f t="shared" si="63"/>
        <v>95547</v>
      </c>
      <c r="L168" s="56">
        <f t="shared" si="63"/>
        <v>96363.2</v>
      </c>
      <c r="M168" s="56">
        <f t="shared" si="63"/>
        <v>682.2</v>
      </c>
      <c r="N168" s="56">
        <f t="shared" si="63"/>
        <v>95681</v>
      </c>
    </row>
    <row r="169" spans="1:14" s="57" customFormat="1" ht="93.75" customHeight="1">
      <c r="A169" s="36" t="s">
        <v>488</v>
      </c>
      <c r="B169" s="54" t="s">
        <v>73</v>
      </c>
      <c r="C169" s="55"/>
      <c r="D169" s="55"/>
      <c r="E169" s="55"/>
      <c r="F169" s="56">
        <f>SUM(F170,F174,)</f>
        <v>15505.7</v>
      </c>
      <c r="G169" s="56">
        <f aca="true" t="shared" si="64" ref="G169:N169">SUM(G170,G174,)</f>
        <v>95.7</v>
      </c>
      <c r="H169" s="56">
        <f t="shared" si="64"/>
        <v>15410</v>
      </c>
      <c r="I169" s="56">
        <f t="shared" si="64"/>
        <v>16518.7</v>
      </c>
      <c r="J169" s="56">
        <f t="shared" si="64"/>
        <v>95.7</v>
      </c>
      <c r="K169" s="56">
        <f t="shared" si="64"/>
        <v>16423</v>
      </c>
      <c r="L169" s="56">
        <f t="shared" si="64"/>
        <v>17057.7</v>
      </c>
      <c r="M169" s="56">
        <f t="shared" si="64"/>
        <v>95.7</v>
      </c>
      <c r="N169" s="56">
        <f t="shared" si="64"/>
        <v>16962</v>
      </c>
    </row>
    <row r="170" spans="1:14" s="57" customFormat="1" ht="94.5">
      <c r="A170" s="58" t="s">
        <v>586</v>
      </c>
      <c r="B170" s="39" t="s">
        <v>74</v>
      </c>
      <c r="C170" s="55"/>
      <c r="D170" s="55"/>
      <c r="E170" s="55"/>
      <c r="F170" s="40">
        <f aca="true" t="shared" si="65" ref="F170:N170">SUM(F171:F173)</f>
        <v>15405</v>
      </c>
      <c r="G170" s="40">
        <f t="shared" si="65"/>
        <v>0</v>
      </c>
      <c r="H170" s="40">
        <f t="shared" si="65"/>
        <v>15405</v>
      </c>
      <c r="I170" s="40">
        <f t="shared" si="65"/>
        <v>16418</v>
      </c>
      <c r="J170" s="40">
        <f t="shared" si="65"/>
        <v>0</v>
      </c>
      <c r="K170" s="40">
        <f t="shared" si="65"/>
        <v>16418</v>
      </c>
      <c r="L170" s="40">
        <f t="shared" si="65"/>
        <v>16957</v>
      </c>
      <c r="M170" s="60">
        <f t="shared" si="65"/>
        <v>0</v>
      </c>
      <c r="N170" s="40">
        <f t="shared" si="65"/>
        <v>16957</v>
      </c>
    </row>
    <row r="171" spans="1:14" ht="204.75">
      <c r="A171" s="44" t="s">
        <v>707</v>
      </c>
      <c r="B171" s="41" t="s">
        <v>816</v>
      </c>
      <c r="C171" s="41">
        <v>100</v>
      </c>
      <c r="D171" s="46" t="s">
        <v>220</v>
      </c>
      <c r="E171" s="46" t="s">
        <v>546</v>
      </c>
      <c r="F171" s="40">
        <f>SUM(G171:H171)</f>
        <v>14085</v>
      </c>
      <c r="G171" s="47"/>
      <c r="H171" s="47">
        <v>14085</v>
      </c>
      <c r="I171" s="40">
        <f>SUM(J171:K171)</f>
        <v>15098</v>
      </c>
      <c r="J171" s="47"/>
      <c r="K171" s="47">
        <v>15098</v>
      </c>
      <c r="L171" s="40">
        <f>SUM(M171:N171)</f>
        <v>15637</v>
      </c>
      <c r="M171" s="47"/>
      <c r="N171" s="47">
        <v>15637</v>
      </c>
    </row>
    <row r="172" spans="1:14" ht="126">
      <c r="A172" s="44" t="s">
        <v>164</v>
      </c>
      <c r="B172" s="41" t="s">
        <v>816</v>
      </c>
      <c r="C172" s="41">
        <v>200</v>
      </c>
      <c r="D172" s="46" t="s">
        <v>220</v>
      </c>
      <c r="E172" s="46" t="s">
        <v>546</v>
      </c>
      <c r="F172" s="40">
        <f>SUM(G172:H172)</f>
        <v>997</v>
      </c>
      <c r="G172" s="47"/>
      <c r="H172" s="47">
        <v>997</v>
      </c>
      <c r="I172" s="40">
        <f>SUM(J172:K172)</f>
        <v>997</v>
      </c>
      <c r="J172" s="47"/>
      <c r="K172" s="47">
        <v>997</v>
      </c>
      <c r="L172" s="40">
        <f>SUM(M172:N172)</f>
        <v>997</v>
      </c>
      <c r="M172" s="47"/>
      <c r="N172" s="47">
        <v>997</v>
      </c>
    </row>
    <row r="173" spans="1:14" ht="94.5">
      <c r="A173" s="44" t="s">
        <v>165</v>
      </c>
      <c r="B173" s="41" t="s">
        <v>816</v>
      </c>
      <c r="C173" s="41">
        <v>800</v>
      </c>
      <c r="D173" s="46" t="s">
        <v>220</v>
      </c>
      <c r="E173" s="46" t="s">
        <v>546</v>
      </c>
      <c r="F173" s="40">
        <f>SUM(G173:H173)</f>
        <v>323</v>
      </c>
      <c r="G173" s="47"/>
      <c r="H173" s="47">
        <v>323</v>
      </c>
      <c r="I173" s="40">
        <f>SUM(J173:K173)</f>
        <v>323</v>
      </c>
      <c r="J173" s="47"/>
      <c r="K173" s="47">
        <v>323</v>
      </c>
      <c r="L173" s="40">
        <f>SUM(M173:N173)</f>
        <v>323</v>
      </c>
      <c r="M173" s="47"/>
      <c r="N173" s="47">
        <v>323</v>
      </c>
    </row>
    <row r="174" spans="1:14" ht="47.25">
      <c r="A174" s="43" t="s">
        <v>870</v>
      </c>
      <c r="B174" s="39" t="s">
        <v>663</v>
      </c>
      <c r="C174" s="41"/>
      <c r="D174" s="46"/>
      <c r="E174" s="46"/>
      <c r="F174" s="40">
        <f>F175+F176</f>
        <v>100.7</v>
      </c>
      <c r="G174" s="40">
        <f aca="true" t="shared" si="66" ref="G174:N174">G175+G176</f>
        <v>95.7</v>
      </c>
      <c r="H174" s="40">
        <f t="shared" si="66"/>
        <v>5</v>
      </c>
      <c r="I174" s="40">
        <f t="shared" si="66"/>
        <v>100.7</v>
      </c>
      <c r="J174" s="40">
        <f t="shared" si="66"/>
        <v>95.7</v>
      </c>
      <c r="K174" s="40">
        <f t="shared" si="66"/>
        <v>5</v>
      </c>
      <c r="L174" s="40">
        <f t="shared" si="66"/>
        <v>100.7</v>
      </c>
      <c r="M174" s="40">
        <f t="shared" si="66"/>
        <v>95.7</v>
      </c>
      <c r="N174" s="40">
        <f t="shared" si="66"/>
        <v>5</v>
      </c>
    </row>
    <row r="175" spans="1:14" ht="141.75">
      <c r="A175" s="43" t="s">
        <v>411</v>
      </c>
      <c r="B175" s="39" t="s">
        <v>649</v>
      </c>
      <c r="C175" s="41" t="s">
        <v>520</v>
      </c>
      <c r="D175" s="41" t="s">
        <v>220</v>
      </c>
      <c r="E175" s="41" t="s">
        <v>546</v>
      </c>
      <c r="F175" s="40">
        <f>SUM(G175:H175)</f>
        <v>95.7</v>
      </c>
      <c r="G175" s="40">
        <v>95.7</v>
      </c>
      <c r="H175" s="40"/>
      <c r="I175" s="40">
        <f>J175+K175</f>
        <v>95.7</v>
      </c>
      <c r="J175" s="40">
        <v>95.7</v>
      </c>
      <c r="K175" s="40"/>
      <c r="L175" s="40">
        <f>M175+N175</f>
        <v>95.7</v>
      </c>
      <c r="M175" s="40">
        <v>95.7</v>
      </c>
      <c r="N175" s="40"/>
    </row>
    <row r="176" spans="1:14" ht="78.75">
      <c r="A176" s="43" t="s">
        <v>557</v>
      </c>
      <c r="B176" s="41" t="s">
        <v>556</v>
      </c>
      <c r="C176" s="41" t="s">
        <v>520</v>
      </c>
      <c r="D176" s="46" t="s">
        <v>220</v>
      </c>
      <c r="E176" s="46" t="s">
        <v>546</v>
      </c>
      <c r="F176" s="40">
        <f>SUM(G176:H176)</f>
        <v>5</v>
      </c>
      <c r="G176" s="47"/>
      <c r="H176" s="47">
        <v>5</v>
      </c>
      <c r="I176" s="40">
        <f>SUM(J176:K176)</f>
        <v>5</v>
      </c>
      <c r="J176" s="47"/>
      <c r="K176" s="47">
        <v>5</v>
      </c>
      <c r="L176" s="40">
        <f>SUM(M176:N176)</f>
        <v>5</v>
      </c>
      <c r="M176" s="47"/>
      <c r="N176" s="47">
        <v>5</v>
      </c>
    </row>
    <row r="177" spans="1:14" s="57" customFormat="1" ht="110.25">
      <c r="A177" s="36" t="s">
        <v>489</v>
      </c>
      <c r="B177" s="54" t="s">
        <v>75</v>
      </c>
      <c r="C177" s="55"/>
      <c r="D177" s="55"/>
      <c r="E177" s="55"/>
      <c r="F177" s="56">
        <f>SUM(F178,F182)</f>
        <v>1909</v>
      </c>
      <c r="G177" s="56">
        <f aca="true" t="shared" si="67" ref="G177:N177">SUM(G178,G182)</f>
        <v>0</v>
      </c>
      <c r="H177" s="56">
        <f t="shared" si="67"/>
        <v>1909</v>
      </c>
      <c r="I177" s="56">
        <f t="shared" si="67"/>
        <v>2099</v>
      </c>
      <c r="J177" s="56">
        <f t="shared" si="67"/>
        <v>0</v>
      </c>
      <c r="K177" s="56">
        <f t="shared" si="67"/>
        <v>2099</v>
      </c>
      <c r="L177" s="56">
        <f t="shared" si="67"/>
        <v>2172</v>
      </c>
      <c r="M177" s="56">
        <f t="shared" si="67"/>
        <v>0</v>
      </c>
      <c r="N177" s="56">
        <f t="shared" si="67"/>
        <v>2172</v>
      </c>
    </row>
    <row r="178" spans="1:14" s="57" customFormat="1" ht="94.5">
      <c r="A178" s="58" t="s">
        <v>586</v>
      </c>
      <c r="B178" s="39" t="s">
        <v>76</v>
      </c>
      <c r="C178" s="55"/>
      <c r="D178" s="55"/>
      <c r="E178" s="55"/>
      <c r="F178" s="40">
        <f aca="true" t="shared" si="68" ref="F178:N178">SUM(F179:F181)</f>
        <v>1906</v>
      </c>
      <c r="G178" s="40">
        <f t="shared" si="68"/>
        <v>0</v>
      </c>
      <c r="H178" s="40">
        <f t="shared" si="68"/>
        <v>1906</v>
      </c>
      <c r="I178" s="40">
        <f t="shared" si="68"/>
        <v>2099</v>
      </c>
      <c r="J178" s="40">
        <f t="shared" si="68"/>
        <v>0</v>
      </c>
      <c r="K178" s="40">
        <f t="shared" si="68"/>
        <v>2099</v>
      </c>
      <c r="L178" s="40">
        <f t="shared" si="68"/>
        <v>2172</v>
      </c>
      <c r="M178" s="60">
        <f t="shared" si="68"/>
        <v>0</v>
      </c>
      <c r="N178" s="40">
        <f t="shared" si="68"/>
        <v>2172</v>
      </c>
    </row>
    <row r="179" spans="1:14" ht="204.75">
      <c r="A179" s="44" t="s">
        <v>593</v>
      </c>
      <c r="B179" s="41" t="s">
        <v>817</v>
      </c>
      <c r="C179" s="52" t="s">
        <v>518</v>
      </c>
      <c r="D179" s="46" t="s">
        <v>220</v>
      </c>
      <c r="E179" s="46" t="s">
        <v>546</v>
      </c>
      <c r="F179" s="40">
        <f>SUM(G179:H179)</f>
        <v>1898</v>
      </c>
      <c r="G179" s="47"/>
      <c r="H179" s="47">
        <v>1898</v>
      </c>
      <c r="I179" s="40">
        <f>SUM(J179:K179)</f>
        <v>2091</v>
      </c>
      <c r="J179" s="47"/>
      <c r="K179" s="47">
        <v>2091</v>
      </c>
      <c r="L179" s="40">
        <f>SUM(M179:N179)</f>
        <v>2164</v>
      </c>
      <c r="M179" s="47"/>
      <c r="N179" s="47">
        <v>2164</v>
      </c>
    </row>
    <row r="180" spans="1:14" ht="126">
      <c r="A180" s="44" t="s">
        <v>164</v>
      </c>
      <c r="B180" s="41" t="s">
        <v>817</v>
      </c>
      <c r="C180" s="52" t="s">
        <v>520</v>
      </c>
      <c r="D180" s="46" t="s">
        <v>220</v>
      </c>
      <c r="E180" s="46" t="s">
        <v>546</v>
      </c>
      <c r="F180" s="40">
        <f>SUM(G180:H180)</f>
        <v>5</v>
      </c>
      <c r="G180" s="47"/>
      <c r="H180" s="47">
        <v>5</v>
      </c>
      <c r="I180" s="40">
        <f>SUM(J180:K180)</f>
        <v>5</v>
      </c>
      <c r="J180" s="47"/>
      <c r="K180" s="47">
        <v>5</v>
      </c>
      <c r="L180" s="40">
        <f>SUM(M180:N180)</f>
        <v>5</v>
      </c>
      <c r="M180" s="47"/>
      <c r="N180" s="47">
        <v>5</v>
      </c>
    </row>
    <row r="181" spans="1:14" ht="94.5">
      <c r="A181" s="44" t="s">
        <v>709</v>
      </c>
      <c r="B181" s="41" t="s">
        <v>817</v>
      </c>
      <c r="C181" s="52" t="s">
        <v>875</v>
      </c>
      <c r="D181" s="46" t="s">
        <v>220</v>
      </c>
      <c r="E181" s="46" t="s">
        <v>546</v>
      </c>
      <c r="F181" s="40">
        <f>SUM(G181:H181)</f>
        <v>3</v>
      </c>
      <c r="G181" s="47"/>
      <c r="H181" s="47">
        <v>3</v>
      </c>
      <c r="I181" s="40">
        <f>SUM(J181:K181)</f>
        <v>3</v>
      </c>
      <c r="J181" s="47"/>
      <c r="K181" s="47">
        <v>3</v>
      </c>
      <c r="L181" s="40">
        <f>SUM(M181:N181)</f>
        <v>3</v>
      </c>
      <c r="M181" s="47"/>
      <c r="N181" s="47">
        <v>3</v>
      </c>
    </row>
    <row r="182" spans="1:14" ht="63">
      <c r="A182" s="21" t="s">
        <v>635</v>
      </c>
      <c r="B182" s="39" t="s">
        <v>633</v>
      </c>
      <c r="C182" s="52"/>
      <c r="D182" s="46" t="s">
        <v>220</v>
      </c>
      <c r="E182" s="46" t="s">
        <v>546</v>
      </c>
      <c r="F182" s="40">
        <f>F183</f>
        <v>3</v>
      </c>
      <c r="G182" s="40">
        <f aca="true" t="shared" si="69" ref="G182:N182">G183</f>
        <v>0</v>
      </c>
      <c r="H182" s="40">
        <f t="shared" si="69"/>
        <v>3</v>
      </c>
      <c r="I182" s="40">
        <f t="shared" si="69"/>
        <v>0</v>
      </c>
      <c r="J182" s="40">
        <f t="shared" si="69"/>
        <v>0</v>
      </c>
      <c r="K182" s="40">
        <f t="shared" si="69"/>
        <v>0</v>
      </c>
      <c r="L182" s="40">
        <f t="shared" si="69"/>
        <v>0</v>
      </c>
      <c r="M182" s="40">
        <f t="shared" si="69"/>
        <v>0</v>
      </c>
      <c r="N182" s="40">
        <f t="shared" si="69"/>
        <v>0</v>
      </c>
    </row>
    <row r="183" spans="1:14" ht="47.25">
      <c r="A183" s="21" t="s">
        <v>773</v>
      </c>
      <c r="B183" s="41" t="s">
        <v>634</v>
      </c>
      <c r="C183" s="52" t="s">
        <v>887</v>
      </c>
      <c r="D183" s="46" t="s">
        <v>220</v>
      </c>
      <c r="E183" s="46" t="s">
        <v>546</v>
      </c>
      <c r="F183" s="40">
        <f>SUM(G183:H183)</f>
        <v>3</v>
      </c>
      <c r="G183" s="47"/>
      <c r="H183" s="47">
        <v>3</v>
      </c>
      <c r="I183" s="40">
        <f>SUM(J183:K183)</f>
        <v>0</v>
      </c>
      <c r="J183" s="47"/>
      <c r="K183" s="47"/>
      <c r="L183" s="40">
        <f>SUM(M183:N183)</f>
        <v>0</v>
      </c>
      <c r="M183" s="47"/>
      <c r="N183" s="47"/>
    </row>
    <row r="184" spans="1:14" s="57" customFormat="1" ht="115.5" customHeight="1">
      <c r="A184" s="74" t="s">
        <v>490</v>
      </c>
      <c r="B184" s="54" t="s">
        <v>77</v>
      </c>
      <c r="C184" s="55"/>
      <c r="D184" s="55"/>
      <c r="E184" s="55"/>
      <c r="F184" s="56">
        <f>SUM(F185,F187,F189)</f>
        <v>100983</v>
      </c>
      <c r="G184" s="56">
        <f aca="true" t="shared" si="70" ref="G184:N184">SUM(G185,G187,G189)</f>
        <v>39914</v>
      </c>
      <c r="H184" s="56">
        <f t="shared" si="70"/>
        <v>61069</v>
      </c>
      <c r="I184" s="56">
        <f t="shared" si="70"/>
        <v>94845</v>
      </c>
      <c r="J184" s="56">
        <f t="shared" si="70"/>
        <v>38000</v>
      </c>
      <c r="K184" s="56">
        <f t="shared" si="70"/>
        <v>56845</v>
      </c>
      <c r="L184" s="56">
        <f t="shared" si="70"/>
        <v>55654</v>
      </c>
      <c r="M184" s="56">
        <f t="shared" si="70"/>
        <v>0</v>
      </c>
      <c r="N184" s="56">
        <f t="shared" si="70"/>
        <v>55654</v>
      </c>
    </row>
    <row r="185" spans="1:14" s="57" customFormat="1" ht="94.5">
      <c r="A185" s="58" t="s">
        <v>586</v>
      </c>
      <c r="B185" s="39" t="s">
        <v>78</v>
      </c>
      <c r="C185" s="55"/>
      <c r="D185" s="55"/>
      <c r="E185" s="55"/>
      <c r="F185" s="40">
        <f aca="true" t="shared" si="71" ref="F185:N185">SUM(F186:F186)</f>
        <v>57825</v>
      </c>
      <c r="G185" s="40">
        <f t="shared" si="71"/>
        <v>0</v>
      </c>
      <c r="H185" s="40">
        <f t="shared" si="71"/>
        <v>57825</v>
      </c>
      <c r="I185" s="40">
        <f t="shared" si="71"/>
        <v>54845</v>
      </c>
      <c r="J185" s="40">
        <f t="shared" si="71"/>
        <v>0</v>
      </c>
      <c r="K185" s="40">
        <f t="shared" si="71"/>
        <v>54845</v>
      </c>
      <c r="L185" s="40">
        <f t="shared" si="71"/>
        <v>55654</v>
      </c>
      <c r="M185" s="40">
        <f t="shared" si="71"/>
        <v>0</v>
      </c>
      <c r="N185" s="40">
        <f t="shared" si="71"/>
        <v>55654</v>
      </c>
    </row>
    <row r="186" spans="1:14" ht="141.75">
      <c r="A186" s="44" t="s">
        <v>166</v>
      </c>
      <c r="B186" s="41" t="s">
        <v>818</v>
      </c>
      <c r="C186" s="41">
        <v>600</v>
      </c>
      <c r="D186" s="46" t="s">
        <v>220</v>
      </c>
      <c r="E186" s="46" t="s">
        <v>546</v>
      </c>
      <c r="F186" s="72">
        <f>SUM(G186:H186)</f>
        <v>57825</v>
      </c>
      <c r="G186" s="47"/>
      <c r="H186" s="47">
        <v>57825</v>
      </c>
      <c r="I186" s="72">
        <f>SUM(J186:K186)</f>
        <v>54845</v>
      </c>
      <c r="J186" s="47"/>
      <c r="K186" s="47">
        <v>54845</v>
      </c>
      <c r="L186" s="72">
        <f>SUM(M186:N186)</f>
        <v>55654</v>
      </c>
      <c r="M186" s="47"/>
      <c r="N186" s="47">
        <v>55654</v>
      </c>
    </row>
    <row r="187" spans="1:14" ht="63">
      <c r="A187" s="21" t="s">
        <v>639</v>
      </c>
      <c r="B187" s="39" t="s">
        <v>636</v>
      </c>
      <c r="C187" s="41"/>
      <c r="D187" s="46" t="s">
        <v>220</v>
      </c>
      <c r="E187" s="46" t="s">
        <v>546</v>
      </c>
      <c r="F187" s="72">
        <f>F188</f>
        <v>95</v>
      </c>
      <c r="G187" s="72">
        <f aca="true" t="shared" si="72" ref="G187:N187">G188</f>
        <v>0</v>
      </c>
      <c r="H187" s="72">
        <f t="shared" si="72"/>
        <v>95</v>
      </c>
      <c r="I187" s="72">
        <f t="shared" si="72"/>
        <v>0</v>
      </c>
      <c r="J187" s="72">
        <f t="shared" si="72"/>
        <v>0</v>
      </c>
      <c r="K187" s="72">
        <f t="shared" si="72"/>
        <v>0</v>
      </c>
      <c r="L187" s="72">
        <f t="shared" si="72"/>
        <v>0</v>
      </c>
      <c r="M187" s="72">
        <f t="shared" si="72"/>
        <v>0</v>
      </c>
      <c r="N187" s="72">
        <f t="shared" si="72"/>
        <v>0</v>
      </c>
    </row>
    <row r="188" spans="1:14" ht="78.75">
      <c r="A188" s="21" t="s">
        <v>638</v>
      </c>
      <c r="B188" s="41" t="s">
        <v>637</v>
      </c>
      <c r="C188" s="41" t="s">
        <v>883</v>
      </c>
      <c r="D188" s="46" t="s">
        <v>220</v>
      </c>
      <c r="E188" s="46" t="s">
        <v>546</v>
      </c>
      <c r="F188" s="72">
        <f>SUM(G188:H188)</f>
        <v>95</v>
      </c>
      <c r="G188" s="47"/>
      <c r="H188" s="47">
        <v>95</v>
      </c>
      <c r="I188" s="72">
        <f>SUM(J188:K188)</f>
        <v>0</v>
      </c>
      <c r="J188" s="47"/>
      <c r="K188" s="47"/>
      <c r="L188" s="72">
        <f>SUM(M188:N188)</f>
        <v>0</v>
      </c>
      <c r="M188" s="47"/>
      <c r="N188" s="47"/>
    </row>
    <row r="189" spans="1:14" ht="47.25">
      <c r="A189" s="58" t="s">
        <v>540</v>
      </c>
      <c r="B189" s="84" t="s">
        <v>118</v>
      </c>
      <c r="C189" s="41"/>
      <c r="D189" s="46" t="s">
        <v>220</v>
      </c>
      <c r="E189" s="46" t="s">
        <v>546</v>
      </c>
      <c r="F189" s="72">
        <f aca="true" t="shared" si="73" ref="F189:N189">SUM(F190:F191)</f>
        <v>43063</v>
      </c>
      <c r="G189" s="72">
        <f t="shared" si="73"/>
        <v>39914</v>
      </c>
      <c r="H189" s="72">
        <f t="shared" si="73"/>
        <v>3149</v>
      </c>
      <c r="I189" s="72">
        <f t="shared" si="73"/>
        <v>40000</v>
      </c>
      <c r="J189" s="72">
        <f t="shared" si="73"/>
        <v>38000</v>
      </c>
      <c r="K189" s="72">
        <f t="shared" si="73"/>
        <v>2000</v>
      </c>
      <c r="L189" s="72">
        <f t="shared" si="73"/>
        <v>0</v>
      </c>
      <c r="M189" s="72">
        <f t="shared" si="73"/>
        <v>0</v>
      </c>
      <c r="N189" s="72">
        <f t="shared" si="73"/>
        <v>0</v>
      </c>
    </row>
    <row r="190" spans="1:14" ht="78.75">
      <c r="A190" s="80" t="s">
        <v>542</v>
      </c>
      <c r="B190" s="46" t="s">
        <v>175</v>
      </c>
      <c r="C190" s="41" t="s">
        <v>520</v>
      </c>
      <c r="D190" s="46" t="s">
        <v>220</v>
      </c>
      <c r="E190" s="46" t="s">
        <v>546</v>
      </c>
      <c r="F190" s="40">
        <f>SUM(G190:H190)</f>
        <v>3149</v>
      </c>
      <c r="G190" s="40"/>
      <c r="H190" s="40">
        <v>3149</v>
      </c>
      <c r="I190" s="40">
        <f>SUM(J190:K190)</f>
        <v>2000</v>
      </c>
      <c r="J190" s="40"/>
      <c r="K190" s="40">
        <v>2000</v>
      </c>
      <c r="L190" s="40">
        <f>SUM(M190:N190)</f>
        <v>0</v>
      </c>
      <c r="M190" s="40"/>
      <c r="N190" s="40"/>
    </row>
    <row r="191" spans="1:14" ht="110.25">
      <c r="A191" s="58" t="s">
        <v>354</v>
      </c>
      <c r="B191" s="46" t="s">
        <v>356</v>
      </c>
      <c r="C191" s="41" t="s">
        <v>520</v>
      </c>
      <c r="D191" s="46" t="s">
        <v>220</v>
      </c>
      <c r="E191" s="46" t="s">
        <v>546</v>
      </c>
      <c r="F191" s="40">
        <f>SUM(G191:H191)</f>
        <v>39914</v>
      </c>
      <c r="G191" s="40">
        <v>39914</v>
      </c>
      <c r="H191" s="40"/>
      <c r="I191" s="40">
        <f>SUM(J191:K191)</f>
        <v>38000</v>
      </c>
      <c r="J191" s="40">
        <v>38000</v>
      </c>
      <c r="K191" s="40"/>
      <c r="L191" s="40">
        <f>SUM(M191:N191)</f>
        <v>0</v>
      </c>
      <c r="M191" s="40"/>
      <c r="N191" s="40"/>
    </row>
    <row r="192" spans="1:14" s="57" customFormat="1" ht="146.25" customHeight="1">
      <c r="A192" s="36" t="s">
        <v>345</v>
      </c>
      <c r="B192" s="75" t="s">
        <v>19</v>
      </c>
      <c r="C192" s="55"/>
      <c r="D192" s="82"/>
      <c r="E192" s="82"/>
      <c r="F192" s="56">
        <f>F193</f>
        <v>6760</v>
      </c>
      <c r="G192" s="56">
        <f aca="true" t="shared" si="74" ref="G192:N192">G193</f>
        <v>3255.6</v>
      </c>
      <c r="H192" s="56">
        <f t="shared" si="74"/>
        <v>3504.4</v>
      </c>
      <c r="I192" s="56">
        <f t="shared" si="74"/>
        <v>0</v>
      </c>
      <c r="J192" s="56">
        <f t="shared" si="74"/>
        <v>0</v>
      </c>
      <c r="K192" s="56">
        <f t="shared" si="74"/>
        <v>0</v>
      </c>
      <c r="L192" s="56">
        <f t="shared" si="74"/>
        <v>586.5</v>
      </c>
      <c r="M192" s="56">
        <f t="shared" si="74"/>
        <v>586.5</v>
      </c>
      <c r="N192" s="56">
        <f t="shared" si="74"/>
        <v>0</v>
      </c>
    </row>
    <row r="193" spans="1:14" ht="47.25">
      <c r="A193" s="58" t="s">
        <v>344</v>
      </c>
      <c r="B193" s="39" t="s">
        <v>21</v>
      </c>
      <c r="C193" s="41"/>
      <c r="D193" s="46"/>
      <c r="E193" s="46"/>
      <c r="F193" s="40">
        <f>SUM(F194:F195)</f>
        <v>6760</v>
      </c>
      <c r="G193" s="40">
        <f aca="true" t="shared" si="75" ref="G193:N193">SUM(G194:G195)</f>
        <v>3255.6</v>
      </c>
      <c r="H193" s="40">
        <f t="shared" si="75"/>
        <v>3504.4</v>
      </c>
      <c r="I193" s="40">
        <f t="shared" si="75"/>
        <v>0</v>
      </c>
      <c r="J193" s="40">
        <f t="shared" si="75"/>
        <v>0</v>
      </c>
      <c r="K193" s="40">
        <f t="shared" si="75"/>
        <v>0</v>
      </c>
      <c r="L193" s="40">
        <f t="shared" si="75"/>
        <v>586.5</v>
      </c>
      <c r="M193" s="40">
        <f t="shared" si="75"/>
        <v>586.5</v>
      </c>
      <c r="N193" s="40">
        <f t="shared" si="75"/>
        <v>0</v>
      </c>
    </row>
    <row r="194" spans="1:14" ht="78.75">
      <c r="A194" s="58" t="s">
        <v>558</v>
      </c>
      <c r="B194" s="46" t="s">
        <v>117</v>
      </c>
      <c r="C194" s="41" t="s">
        <v>520</v>
      </c>
      <c r="D194" s="46" t="s">
        <v>220</v>
      </c>
      <c r="E194" s="46" t="s">
        <v>547</v>
      </c>
      <c r="F194" s="40">
        <f>SUM(G194:H194)</f>
        <v>3504.4</v>
      </c>
      <c r="G194" s="40"/>
      <c r="H194" s="40">
        <v>3504.4</v>
      </c>
      <c r="I194" s="40">
        <f>SUM(J194:K194)</f>
        <v>0</v>
      </c>
      <c r="J194" s="40"/>
      <c r="K194" s="40"/>
      <c r="L194" s="40">
        <f>SUM(M194:N194)</f>
        <v>0</v>
      </c>
      <c r="M194" s="40"/>
      <c r="N194" s="40"/>
    </row>
    <row r="195" spans="1:14" ht="126">
      <c r="A195" s="58" t="s">
        <v>343</v>
      </c>
      <c r="B195" s="46" t="s">
        <v>342</v>
      </c>
      <c r="C195" s="41" t="s">
        <v>520</v>
      </c>
      <c r="D195" s="46" t="s">
        <v>220</v>
      </c>
      <c r="E195" s="46" t="s">
        <v>547</v>
      </c>
      <c r="F195" s="40">
        <f>SUM(G195:H195)</f>
        <v>3255.6</v>
      </c>
      <c r="G195" s="40">
        <v>3255.6</v>
      </c>
      <c r="H195" s="40"/>
      <c r="I195" s="40">
        <f>SUM(J195:K195)</f>
        <v>0</v>
      </c>
      <c r="J195" s="40"/>
      <c r="K195" s="40"/>
      <c r="L195" s="40">
        <f>SUM(M195:N195)</f>
        <v>586.5</v>
      </c>
      <c r="M195" s="40">
        <v>586.5</v>
      </c>
      <c r="N195" s="40"/>
    </row>
    <row r="196" spans="1:14" ht="110.25">
      <c r="A196" s="36" t="s">
        <v>491</v>
      </c>
      <c r="B196" s="54" t="s">
        <v>79</v>
      </c>
      <c r="C196" s="41"/>
      <c r="D196" s="41"/>
      <c r="E196" s="41"/>
      <c r="F196" s="56">
        <f>SUM(F197,F199,F203,)</f>
        <v>18791</v>
      </c>
      <c r="G196" s="56">
        <f aca="true" t="shared" si="76" ref="G196:N196">SUM(G197,G199,G203,)</f>
        <v>0</v>
      </c>
      <c r="H196" s="56">
        <f t="shared" si="76"/>
        <v>18791</v>
      </c>
      <c r="I196" s="56">
        <f t="shared" si="76"/>
        <v>20180</v>
      </c>
      <c r="J196" s="56">
        <f t="shared" si="76"/>
        <v>0</v>
      </c>
      <c r="K196" s="56">
        <f t="shared" si="76"/>
        <v>20180</v>
      </c>
      <c r="L196" s="56">
        <f t="shared" si="76"/>
        <v>20893</v>
      </c>
      <c r="M196" s="56">
        <f t="shared" si="76"/>
        <v>0</v>
      </c>
      <c r="N196" s="56">
        <f t="shared" si="76"/>
        <v>20893</v>
      </c>
    </row>
    <row r="197" spans="1:14" ht="47.25">
      <c r="A197" s="58" t="s">
        <v>867</v>
      </c>
      <c r="B197" s="39" t="s">
        <v>80</v>
      </c>
      <c r="C197" s="41"/>
      <c r="D197" s="41"/>
      <c r="E197" s="41"/>
      <c r="F197" s="40">
        <f aca="true" t="shared" si="77" ref="F197:N197">F198</f>
        <v>2038</v>
      </c>
      <c r="G197" s="40">
        <f t="shared" si="77"/>
        <v>0</v>
      </c>
      <c r="H197" s="40">
        <f t="shared" si="77"/>
        <v>2038</v>
      </c>
      <c r="I197" s="40">
        <f t="shared" si="77"/>
        <v>2190</v>
      </c>
      <c r="J197" s="40">
        <f t="shared" si="77"/>
        <v>0</v>
      </c>
      <c r="K197" s="40">
        <f t="shared" si="77"/>
        <v>2190</v>
      </c>
      <c r="L197" s="40">
        <f t="shared" si="77"/>
        <v>2278</v>
      </c>
      <c r="M197" s="60">
        <f t="shared" si="77"/>
        <v>0</v>
      </c>
      <c r="N197" s="40">
        <f t="shared" si="77"/>
        <v>2278</v>
      </c>
    </row>
    <row r="198" spans="1:14" ht="173.25">
      <c r="A198" s="44" t="s">
        <v>167</v>
      </c>
      <c r="B198" s="41" t="s">
        <v>820</v>
      </c>
      <c r="C198" s="41">
        <v>100</v>
      </c>
      <c r="D198" s="46" t="s">
        <v>220</v>
      </c>
      <c r="E198" s="46" t="s">
        <v>547</v>
      </c>
      <c r="F198" s="40">
        <f>SUM(G198:H198)</f>
        <v>2038</v>
      </c>
      <c r="G198" s="47"/>
      <c r="H198" s="47">
        <v>2038</v>
      </c>
      <c r="I198" s="40">
        <f>SUM(J198:K198)</f>
        <v>2190</v>
      </c>
      <c r="J198" s="47"/>
      <c r="K198" s="47">
        <v>2190</v>
      </c>
      <c r="L198" s="40">
        <f>SUM(M198:N198)</f>
        <v>2278</v>
      </c>
      <c r="M198" s="47"/>
      <c r="N198" s="47">
        <v>2278</v>
      </c>
    </row>
    <row r="199" spans="1:14" ht="94.5">
      <c r="A199" s="58" t="s">
        <v>586</v>
      </c>
      <c r="B199" s="39" t="s">
        <v>81</v>
      </c>
      <c r="C199" s="41"/>
      <c r="D199" s="41"/>
      <c r="E199" s="41"/>
      <c r="F199" s="40">
        <f aca="true" t="shared" si="78" ref="F199:N199">SUM(F200:F202)</f>
        <v>16403</v>
      </c>
      <c r="G199" s="40">
        <f t="shared" si="78"/>
        <v>0</v>
      </c>
      <c r="H199" s="40">
        <f t="shared" si="78"/>
        <v>16403</v>
      </c>
      <c r="I199" s="40">
        <f t="shared" si="78"/>
        <v>17990</v>
      </c>
      <c r="J199" s="40">
        <f t="shared" si="78"/>
        <v>0</v>
      </c>
      <c r="K199" s="40">
        <f t="shared" si="78"/>
        <v>17990</v>
      </c>
      <c r="L199" s="40">
        <f t="shared" si="78"/>
        <v>18615</v>
      </c>
      <c r="M199" s="40">
        <f t="shared" si="78"/>
        <v>0</v>
      </c>
      <c r="N199" s="40">
        <f t="shared" si="78"/>
        <v>18615</v>
      </c>
    </row>
    <row r="200" spans="1:14" ht="204.75">
      <c r="A200" s="44" t="s">
        <v>593</v>
      </c>
      <c r="B200" s="41" t="s">
        <v>821</v>
      </c>
      <c r="C200" s="41">
        <v>100</v>
      </c>
      <c r="D200" s="46" t="s">
        <v>220</v>
      </c>
      <c r="E200" s="46" t="s">
        <v>547</v>
      </c>
      <c r="F200" s="40">
        <f>SUM(G200:H200)</f>
        <v>15951</v>
      </c>
      <c r="G200" s="47"/>
      <c r="H200" s="47">
        <v>15951</v>
      </c>
      <c r="I200" s="40">
        <f>SUM(J200:K200)</f>
        <v>17538</v>
      </c>
      <c r="J200" s="47"/>
      <c r="K200" s="47">
        <v>17538</v>
      </c>
      <c r="L200" s="40">
        <f>SUM(M200:N200)</f>
        <v>18163</v>
      </c>
      <c r="M200" s="47"/>
      <c r="N200" s="47">
        <v>18163</v>
      </c>
    </row>
    <row r="201" spans="1:14" ht="126">
      <c r="A201" s="44" t="s">
        <v>708</v>
      </c>
      <c r="B201" s="41" t="s">
        <v>821</v>
      </c>
      <c r="C201" s="41">
        <v>200</v>
      </c>
      <c r="D201" s="46" t="s">
        <v>220</v>
      </c>
      <c r="E201" s="46" t="s">
        <v>547</v>
      </c>
      <c r="F201" s="40">
        <f>SUM(G201:H201)</f>
        <v>430</v>
      </c>
      <c r="G201" s="47"/>
      <c r="H201" s="47">
        <v>430</v>
      </c>
      <c r="I201" s="40">
        <f>SUM(J201:K201)</f>
        <v>430</v>
      </c>
      <c r="J201" s="47"/>
      <c r="K201" s="47">
        <v>430</v>
      </c>
      <c r="L201" s="40">
        <f>SUM(M201:N201)</f>
        <v>430</v>
      </c>
      <c r="M201" s="47"/>
      <c r="N201" s="47">
        <v>430</v>
      </c>
    </row>
    <row r="202" spans="1:14" ht="94.5">
      <c r="A202" s="44" t="s">
        <v>709</v>
      </c>
      <c r="B202" s="41" t="s">
        <v>821</v>
      </c>
      <c r="C202" s="41" t="s">
        <v>875</v>
      </c>
      <c r="D202" s="46" t="s">
        <v>220</v>
      </c>
      <c r="E202" s="46" t="s">
        <v>547</v>
      </c>
      <c r="F202" s="40">
        <f>SUM(G202:H202)</f>
        <v>22</v>
      </c>
      <c r="G202" s="47"/>
      <c r="H202" s="47">
        <v>22</v>
      </c>
      <c r="I202" s="40">
        <f>SUM(J202:K202)</f>
        <v>22</v>
      </c>
      <c r="J202" s="47"/>
      <c r="K202" s="47">
        <v>22</v>
      </c>
      <c r="L202" s="40">
        <f>SUM(M202:N202)</f>
        <v>22</v>
      </c>
      <c r="M202" s="47"/>
      <c r="N202" s="47">
        <v>22</v>
      </c>
    </row>
    <row r="203" spans="1:14" ht="94.5">
      <c r="A203" s="43" t="s">
        <v>529</v>
      </c>
      <c r="B203" s="39" t="s">
        <v>82</v>
      </c>
      <c r="C203" s="41"/>
      <c r="D203" s="41"/>
      <c r="E203" s="41"/>
      <c r="F203" s="40">
        <f>SUM(F204:F205)</f>
        <v>350</v>
      </c>
      <c r="G203" s="40">
        <f aca="true" t="shared" si="79" ref="G203:N203">SUM(G204:G205)</f>
        <v>0</v>
      </c>
      <c r="H203" s="40">
        <f t="shared" si="79"/>
        <v>350</v>
      </c>
      <c r="I203" s="40">
        <f t="shared" si="79"/>
        <v>0</v>
      </c>
      <c r="J203" s="40">
        <f t="shared" si="79"/>
        <v>0</v>
      </c>
      <c r="K203" s="40">
        <f t="shared" si="79"/>
        <v>0</v>
      </c>
      <c r="L203" s="40">
        <f t="shared" si="79"/>
        <v>0</v>
      </c>
      <c r="M203" s="40">
        <f t="shared" si="79"/>
        <v>0</v>
      </c>
      <c r="N203" s="40">
        <f t="shared" si="79"/>
        <v>0</v>
      </c>
    </row>
    <row r="204" spans="1:14" ht="252">
      <c r="A204" s="44" t="s">
        <v>560</v>
      </c>
      <c r="B204" s="41" t="s">
        <v>819</v>
      </c>
      <c r="C204" s="41" t="s">
        <v>518</v>
      </c>
      <c r="D204" s="41" t="s">
        <v>889</v>
      </c>
      <c r="E204" s="41" t="s">
        <v>218</v>
      </c>
      <c r="F204" s="40">
        <f>SUM(G204:H204)</f>
        <v>110</v>
      </c>
      <c r="G204" s="47"/>
      <c r="H204" s="47">
        <v>110</v>
      </c>
      <c r="I204" s="40">
        <f>SUM(J204:K204)</f>
        <v>0</v>
      </c>
      <c r="J204" s="47"/>
      <c r="K204" s="47"/>
      <c r="L204" s="40">
        <f>SUM(M204:N204)</f>
        <v>0</v>
      </c>
      <c r="M204" s="48"/>
      <c r="N204" s="47"/>
    </row>
    <row r="205" spans="1:14" ht="189">
      <c r="A205" s="44" t="s">
        <v>561</v>
      </c>
      <c r="B205" s="41" t="s">
        <v>819</v>
      </c>
      <c r="C205" s="52" t="s">
        <v>883</v>
      </c>
      <c r="D205" s="41" t="s">
        <v>889</v>
      </c>
      <c r="E205" s="41" t="s">
        <v>218</v>
      </c>
      <c r="F205" s="40">
        <f>SUM(G205:H205)</f>
        <v>240</v>
      </c>
      <c r="G205" s="47"/>
      <c r="H205" s="47">
        <v>240</v>
      </c>
      <c r="I205" s="40">
        <f>SUM(J205:K205)</f>
        <v>0</v>
      </c>
      <c r="J205" s="47"/>
      <c r="K205" s="47"/>
      <c r="L205" s="40">
        <f>SUM(M205:N205)</f>
        <v>0</v>
      </c>
      <c r="M205" s="48"/>
      <c r="N205" s="47"/>
    </row>
    <row r="206" spans="1:14" ht="80.25" customHeight="1">
      <c r="A206" s="36" t="s">
        <v>493</v>
      </c>
      <c r="B206" s="75" t="s">
        <v>83</v>
      </c>
      <c r="C206" s="55"/>
      <c r="D206" s="55"/>
      <c r="E206" s="55"/>
      <c r="F206" s="56">
        <f>SUM(F207,F210,F214)</f>
        <v>46110</v>
      </c>
      <c r="G206" s="56">
        <f aca="true" t="shared" si="80" ref="G206:N206">SUM(G207,G210,G214)</f>
        <v>0</v>
      </c>
      <c r="H206" s="56">
        <f t="shared" si="80"/>
        <v>46110</v>
      </c>
      <c r="I206" s="56">
        <f t="shared" si="80"/>
        <v>40167</v>
      </c>
      <c r="J206" s="56">
        <f t="shared" si="80"/>
        <v>0</v>
      </c>
      <c r="K206" s="56">
        <f t="shared" si="80"/>
        <v>40167</v>
      </c>
      <c r="L206" s="56">
        <f t="shared" si="80"/>
        <v>39747</v>
      </c>
      <c r="M206" s="56">
        <f t="shared" si="80"/>
        <v>0</v>
      </c>
      <c r="N206" s="56">
        <f t="shared" si="80"/>
        <v>39747</v>
      </c>
    </row>
    <row r="207" spans="1:14" ht="133.5" customHeight="1">
      <c r="A207" s="36" t="s">
        <v>492</v>
      </c>
      <c r="B207" s="75" t="s">
        <v>84</v>
      </c>
      <c r="C207" s="55"/>
      <c r="D207" s="55"/>
      <c r="E207" s="55"/>
      <c r="F207" s="56">
        <f>SUM(F208,)</f>
        <v>44437</v>
      </c>
      <c r="G207" s="56">
        <f aca="true" t="shared" si="81" ref="G207:N207">SUM(G208,)</f>
        <v>0</v>
      </c>
      <c r="H207" s="56">
        <f t="shared" si="81"/>
        <v>44437</v>
      </c>
      <c r="I207" s="56">
        <f t="shared" si="81"/>
        <v>38461</v>
      </c>
      <c r="J207" s="56">
        <f t="shared" si="81"/>
        <v>0</v>
      </c>
      <c r="K207" s="56">
        <f t="shared" si="81"/>
        <v>38461</v>
      </c>
      <c r="L207" s="56">
        <f t="shared" si="81"/>
        <v>37973</v>
      </c>
      <c r="M207" s="56">
        <f t="shared" si="81"/>
        <v>0</v>
      </c>
      <c r="N207" s="56">
        <f t="shared" si="81"/>
        <v>37973</v>
      </c>
    </row>
    <row r="208" spans="1:14" ht="94.5">
      <c r="A208" s="58" t="s">
        <v>586</v>
      </c>
      <c r="B208" s="39" t="s">
        <v>85</v>
      </c>
      <c r="C208" s="55"/>
      <c r="D208" s="55"/>
      <c r="E208" s="55"/>
      <c r="F208" s="40">
        <f aca="true" t="shared" si="82" ref="F208:N208">SUM(F209:F209)</f>
        <v>44437</v>
      </c>
      <c r="G208" s="40">
        <f t="shared" si="82"/>
        <v>0</v>
      </c>
      <c r="H208" s="40">
        <f t="shared" si="82"/>
        <v>44437</v>
      </c>
      <c r="I208" s="40">
        <f t="shared" si="82"/>
        <v>38461</v>
      </c>
      <c r="J208" s="40">
        <f t="shared" si="82"/>
        <v>0</v>
      </c>
      <c r="K208" s="40">
        <f t="shared" si="82"/>
        <v>38461</v>
      </c>
      <c r="L208" s="40">
        <f t="shared" si="82"/>
        <v>37973</v>
      </c>
      <c r="M208" s="40">
        <f t="shared" si="82"/>
        <v>0</v>
      </c>
      <c r="N208" s="40">
        <f t="shared" si="82"/>
        <v>37973</v>
      </c>
    </row>
    <row r="209" spans="1:14" ht="141.75">
      <c r="A209" s="44" t="s">
        <v>2</v>
      </c>
      <c r="B209" s="41" t="s">
        <v>317</v>
      </c>
      <c r="C209" s="41">
        <v>600</v>
      </c>
      <c r="D209" s="41">
        <v>11</v>
      </c>
      <c r="E209" s="46" t="s">
        <v>546</v>
      </c>
      <c r="F209" s="40">
        <f>SUM(G209:H209)</f>
        <v>44437</v>
      </c>
      <c r="G209" s="40">
        <v>0</v>
      </c>
      <c r="H209" s="40">
        <v>44437</v>
      </c>
      <c r="I209" s="40">
        <f>SUM(J209:K209)</f>
        <v>38461</v>
      </c>
      <c r="J209" s="40">
        <v>0</v>
      </c>
      <c r="K209" s="40">
        <v>38461</v>
      </c>
      <c r="L209" s="40">
        <f>SUM(M209:N209)</f>
        <v>37973</v>
      </c>
      <c r="M209" s="40">
        <v>0</v>
      </c>
      <c r="N209" s="40">
        <v>37973</v>
      </c>
    </row>
    <row r="210" spans="1:14" s="57" customFormat="1" ht="116.25" customHeight="1">
      <c r="A210" s="36" t="s">
        <v>916</v>
      </c>
      <c r="B210" s="75" t="s">
        <v>86</v>
      </c>
      <c r="C210" s="55"/>
      <c r="D210" s="82" t="s">
        <v>578</v>
      </c>
      <c r="E210" s="82" t="s">
        <v>578</v>
      </c>
      <c r="F210" s="56">
        <f>SUM(F211,)</f>
        <v>1635</v>
      </c>
      <c r="G210" s="56">
        <f aca="true" t="shared" si="83" ref="G210:N210">SUM(G211,)</f>
        <v>0</v>
      </c>
      <c r="H210" s="56">
        <f t="shared" si="83"/>
        <v>1635</v>
      </c>
      <c r="I210" s="56">
        <f t="shared" si="83"/>
        <v>1706</v>
      </c>
      <c r="J210" s="56">
        <f t="shared" si="83"/>
        <v>0</v>
      </c>
      <c r="K210" s="56">
        <f t="shared" si="83"/>
        <v>1706</v>
      </c>
      <c r="L210" s="56">
        <f t="shared" si="83"/>
        <v>1774</v>
      </c>
      <c r="M210" s="56">
        <f t="shared" si="83"/>
        <v>0</v>
      </c>
      <c r="N210" s="56">
        <f t="shared" si="83"/>
        <v>1774</v>
      </c>
    </row>
    <row r="211" spans="1:14" ht="63">
      <c r="A211" s="58" t="s">
        <v>569</v>
      </c>
      <c r="B211" s="39" t="s">
        <v>87</v>
      </c>
      <c r="C211" s="41"/>
      <c r="D211" s="46" t="s">
        <v>578</v>
      </c>
      <c r="E211" s="46" t="s">
        <v>578</v>
      </c>
      <c r="F211" s="40">
        <f aca="true" t="shared" si="84" ref="F211:N211">SUM(F212:F213)</f>
        <v>1635</v>
      </c>
      <c r="G211" s="40">
        <f t="shared" si="84"/>
        <v>0</v>
      </c>
      <c r="H211" s="40">
        <f t="shared" si="84"/>
        <v>1635</v>
      </c>
      <c r="I211" s="40">
        <f t="shared" si="84"/>
        <v>1706</v>
      </c>
      <c r="J211" s="40">
        <f t="shared" si="84"/>
        <v>0</v>
      </c>
      <c r="K211" s="40">
        <f t="shared" si="84"/>
        <v>1706</v>
      </c>
      <c r="L211" s="40">
        <f t="shared" si="84"/>
        <v>1774</v>
      </c>
      <c r="M211" s="60">
        <f t="shared" si="84"/>
        <v>0</v>
      </c>
      <c r="N211" s="40">
        <f t="shared" si="84"/>
        <v>1774</v>
      </c>
    </row>
    <row r="212" spans="1:14" ht="204.75">
      <c r="A212" s="80" t="s">
        <v>593</v>
      </c>
      <c r="B212" s="41" t="s">
        <v>119</v>
      </c>
      <c r="C212" s="41" t="s">
        <v>518</v>
      </c>
      <c r="D212" s="46" t="s">
        <v>578</v>
      </c>
      <c r="E212" s="46" t="s">
        <v>578</v>
      </c>
      <c r="F212" s="40">
        <f>SUM(G212:H212)</f>
        <v>1617</v>
      </c>
      <c r="G212" s="40"/>
      <c r="H212" s="40">
        <v>1617</v>
      </c>
      <c r="I212" s="40">
        <f>SUM(J212:K212)</f>
        <v>1697</v>
      </c>
      <c r="J212" s="40"/>
      <c r="K212" s="40">
        <v>1697</v>
      </c>
      <c r="L212" s="40">
        <f>SUM(M212:N212)</f>
        <v>1765</v>
      </c>
      <c r="M212" s="40"/>
      <c r="N212" s="40">
        <v>1765</v>
      </c>
    </row>
    <row r="213" spans="1:14" ht="126">
      <c r="A213" s="80" t="s">
        <v>164</v>
      </c>
      <c r="B213" s="41" t="s">
        <v>119</v>
      </c>
      <c r="C213" s="41" t="s">
        <v>520</v>
      </c>
      <c r="D213" s="46" t="s">
        <v>578</v>
      </c>
      <c r="E213" s="46" t="s">
        <v>578</v>
      </c>
      <c r="F213" s="40">
        <f>SUM(G213:H213)</f>
        <v>18</v>
      </c>
      <c r="G213" s="40"/>
      <c r="H213" s="40">
        <v>18</v>
      </c>
      <c r="I213" s="40">
        <f>SUM(J213:K213)</f>
        <v>9</v>
      </c>
      <c r="J213" s="40"/>
      <c r="K213" s="40">
        <v>9</v>
      </c>
      <c r="L213" s="40">
        <f>SUM(M213:N213)</f>
        <v>9</v>
      </c>
      <c r="M213" s="40"/>
      <c r="N213" s="40">
        <v>9</v>
      </c>
    </row>
    <row r="214" spans="1:14" ht="110.25">
      <c r="A214" s="58" t="s">
        <v>626</v>
      </c>
      <c r="B214" s="39" t="s">
        <v>646</v>
      </c>
      <c r="C214" s="41"/>
      <c r="D214" s="46" t="s">
        <v>578</v>
      </c>
      <c r="E214" s="46" t="s">
        <v>578</v>
      </c>
      <c r="F214" s="40">
        <f>F215</f>
        <v>38</v>
      </c>
      <c r="G214" s="40">
        <f aca="true" t="shared" si="85" ref="G214:N214">G215</f>
        <v>0</v>
      </c>
      <c r="H214" s="40">
        <f t="shared" si="85"/>
        <v>38</v>
      </c>
      <c r="I214" s="40">
        <f t="shared" si="85"/>
        <v>0</v>
      </c>
      <c r="J214" s="40">
        <f t="shared" si="85"/>
        <v>0</v>
      </c>
      <c r="K214" s="40">
        <f t="shared" si="85"/>
        <v>0</v>
      </c>
      <c r="L214" s="40">
        <f t="shared" si="85"/>
        <v>0</v>
      </c>
      <c r="M214" s="40">
        <f t="shared" si="85"/>
        <v>0</v>
      </c>
      <c r="N214" s="40">
        <f t="shared" si="85"/>
        <v>0</v>
      </c>
    </row>
    <row r="215" spans="1:14" ht="47.25">
      <c r="A215" s="58" t="s">
        <v>628</v>
      </c>
      <c r="B215" s="39" t="s">
        <v>645</v>
      </c>
      <c r="C215" s="41"/>
      <c r="D215" s="46" t="s">
        <v>578</v>
      </c>
      <c r="E215" s="46" t="s">
        <v>578</v>
      </c>
      <c r="F215" s="40">
        <f aca="true" t="shared" si="86" ref="F215:N215">SUM(F216:F216)</f>
        <v>38</v>
      </c>
      <c r="G215" s="40">
        <f t="shared" si="86"/>
        <v>0</v>
      </c>
      <c r="H215" s="40">
        <f t="shared" si="86"/>
        <v>38</v>
      </c>
      <c r="I215" s="40">
        <f t="shared" si="86"/>
        <v>0</v>
      </c>
      <c r="J215" s="40">
        <f t="shared" si="86"/>
        <v>0</v>
      </c>
      <c r="K215" s="40">
        <f t="shared" si="86"/>
        <v>0</v>
      </c>
      <c r="L215" s="40">
        <f t="shared" si="86"/>
        <v>0</v>
      </c>
      <c r="M215" s="40">
        <f t="shared" si="86"/>
        <v>0</v>
      </c>
      <c r="N215" s="40">
        <f t="shared" si="86"/>
        <v>0</v>
      </c>
    </row>
    <row r="216" spans="1:14" ht="63">
      <c r="A216" s="80" t="s">
        <v>631</v>
      </c>
      <c r="B216" s="41" t="s">
        <v>630</v>
      </c>
      <c r="C216" s="41" t="s">
        <v>520</v>
      </c>
      <c r="D216" s="46" t="s">
        <v>578</v>
      </c>
      <c r="E216" s="46" t="s">
        <v>578</v>
      </c>
      <c r="F216" s="40">
        <f>SUM(G216:H216)</f>
        <v>38</v>
      </c>
      <c r="G216" s="47"/>
      <c r="H216" s="47">
        <v>38</v>
      </c>
      <c r="I216" s="40">
        <f>SUM(J216:K216)</f>
        <v>0</v>
      </c>
      <c r="J216" s="47"/>
      <c r="K216" s="47"/>
      <c r="L216" s="40">
        <f>SUM(M216:N216)</f>
        <v>0</v>
      </c>
      <c r="M216" s="48"/>
      <c r="N216" s="47"/>
    </row>
    <row r="217" spans="1:14" s="57" customFormat="1" ht="126">
      <c r="A217" s="36" t="s">
        <v>494</v>
      </c>
      <c r="B217" s="75" t="s">
        <v>88</v>
      </c>
      <c r="C217" s="55"/>
      <c r="D217" s="55"/>
      <c r="E217" s="55"/>
      <c r="F217" s="56">
        <f>SUM(F218,F223)</f>
        <v>864</v>
      </c>
      <c r="G217" s="56">
        <f aca="true" t="shared" si="87" ref="G217:N217">SUM(G218,G223)</f>
        <v>551</v>
      </c>
      <c r="H217" s="56">
        <f t="shared" si="87"/>
        <v>313</v>
      </c>
      <c r="I217" s="56">
        <f t="shared" si="87"/>
        <v>573</v>
      </c>
      <c r="J217" s="56">
        <f t="shared" si="87"/>
        <v>573</v>
      </c>
      <c r="K217" s="56">
        <f t="shared" si="87"/>
        <v>0</v>
      </c>
      <c r="L217" s="56">
        <f t="shared" si="87"/>
        <v>596</v>
      </c>
      <c r="M217" s="56">
        <f t="shared" si="87"/>
        <v>596</v>
      </c>
      <c r="N217" s="56">
        <f t="shared" si="87"/>
        <v>0</v>
      </c>
    </row>
    <row r="218" spans="1:14" s="57" customFormat="1" ht="141.75">
      <c r="A218" s="21" t="s">
        <v>596</v>
      </c>
      <c r="B218" s="59" t="s">
        <v>597</v>
      </c>
      <c r="C218" s="55"/>
      <c r="D218" s="55"/>
      <c r="E218" s="55"/>
      <c r="F218" s="40">
        <f>SUM(F219,F221)</f>
        <v>313</v>
      </c>
      <c r="G218" s="40">
        <f aca="true" t="shared" si="88" ref="G218:N218">SUM(G219,G221)</f>
        <v>0</v>
      </c>
      <c r="H218" s="40">
        <f t="shared" si="88"/>
        <v>313</v>
      </c>
      <c r="I218" s="40">
        <f t="shared" si="88"/>
        <v>0</v>
      </c>
      <c r="J218" s="40">
        <f t="shared" si="88"/>
        <v>0</v>
      </c>
      <c r="K218" s="40">
        <f t="shared" si="88"/>
        <v>0</v>
      </c>
      <c r="L218" s="40">
        <f t="shared" si="88"/>
        <v>0</v>
      </c>
      <c r="M218" s="40">
        <f t="shared" si="88"/>
        <v>0</v>
      </c>
      <c r="N218" s="40">
        <f t="shared" si="88"/>
        <v>0</v>
      </c>
    </row>
    <row r="219" spans="1:14" s="57" customFormat="1" ht="110.25">
      <c r="A219" s="21" t="s">
        <v>598</v>
      </c>
      <c r="B219" s="59" t="s">
        <v>599</v>
      </c>
      <c r="C219" s="55"/>
      <c r="D219" s="55"/>
      <c r="E219" s="55"/>
      <c r="F219" s="40">
        <f>F220</f>
        <v>153</v>
      </c>
      <c r="G219" s="40">
        <f aca="true" t="shared" si="89" ref="G219:N219">G220</f>
        <v>0</v>
      </c>
      <c r="H219" s="40">
        <f t="shared" si="89"/>
        <v>153</v>
      </c>
      <c r="I219" s="40">
        <f t="shared" si="89"/>
        <v>0</v>
      </c>
      <c r="J219" s="40">
        <f t="shared" si="89"/>
        <v>0</v>
      </c>
      <c r="K219" s="40">
        <f t="shared" si="89"/>
        <v>0</v>
      </c>
      <c r="L219" s="40">
        <f t="shared" si="89"/>
        <v>0</v>
      </c>
      <c r="M219" s="40">
        <f t="shared" si="89"/>
        <v>0</v>
      </c>
      <c r="N219" s="40">
        <f t="shared" si="89"/>
        <v>0</v>
      </c>
    </row>
    <row r="220" spans="1:14" s="57" customFormat="1" ht="141.75">
      <c r="A220" s="21" t="s">
        <v>600</v>
      </c>
      <c r="B220" s="45" t="s">
        <v>601</v>
      </c>
      <c r="C220" s="41" t="s">
        <v>520</v>
      </c>
      <c r="D220" s="41" t="s">
        <v>547</v>
      </c>
      <c r="E220" s="41" t="s">
        <v>908</v>
      </c>
      <c r="F220" s="40">
        <f>SUM(G220:H220)</f>
        <v>153</v>
      </c>
      <c r="G220" s="47"/>
      <c r="H220" s="47">
        <v>153</v>
      </c>
      <c r="I220" s="40">
        <f>SUM(J220:K220)</f>
        <v>0</v>
      </c>
      <c r="J220" s="47"/>
      <c r="K220" s="47">
        <v>0</v>
      </c>
      <c r="L220" s="40">
        <f>SUM(M220:N220)</f>
        <v>0</v>
      </c>
      <c r="M220" s="47"/>
      <c r="N220" s="47">
        <v>0</v>
      </c>
    </row>
    <row r="221" spans="1:14" s="57" customFormat="1" ht="63">
      <c r="A221" s="21" t="s">
        <v>602</v>
      </c>
      <c r="B221" s="59" t="s">
        <v>603</v>
      </c>
      <c r="C221" s="41"/>
      <c r="D221" s="41"/>
      <c r="E221" s="41"/>
      <c r="F221" s="40">
        <f>F222</f>
        <v>160</v>
      </c>
      <c r="G221" s="40">
        <f aca="true" t="shared" si="90" ref="G221:N221">G222</f>
        <v>0</v>
      </c>
      <c r="H221" s="40">
        <f t="shared" si="90"/>
        <v>160</v>
      </c>
      <c r="I221" s="40">
        <f t="shared" si="90"/>
        <v>0</v>
      </c>
      <c r="J221" s="40">
        <f t="shared" si="90"/>
        <v>0</v>
      </c>
      <c r="K221" s="40">
        <f t="shared" si="90"/>
        <v>0</v>
      </c>
      <c r="L221" s="40">
        <f t="shared" si="90"/>
        <v>0</v>
      </c>
      <c r="M221" s="40">
        <f t="shared" si="90"/>
        <v>0</v>
      </c>
      <c r="N221" s="40">
        <f t="shared" si="90"/>
        <v>0</v>
      </c>
    </row>
    <row r="222" spans="1:14" s="57" customFormat="1" ht="94.5">
      <c r="A222" s="21" t="s">
        <v>604</v>
      </c>
      <c r="B222" s="45" t="s">
        <v>605</v>
      </c>
      <c r="C222" s="41" t="s">
        <v>520</v>
      </c>
      <c r="D222" s="41" t="s">
        <v>547</v>
      </c>
      <c r="E222" s="41" t="s">
        <v>908</v>
      </c>
      <c r="F222" s="40">
        <f>SUM(G222:H222)</f>
        <v>160</v>
      </c>
      <c r="G222" s="47"/>
      <c r="H222" s="47">
        <v>160</v>
      </c>
      <c r="I222" s="40">
        <f>SUM(J222:K222)</f>
        <v>0</v>
      </c>
      <c r="J222" s="47"/>
      <c r="K222" s="47"/>
      <c r="L222" s="40">
        <f>SUM(M222:N222)</f>
        <v>0</v>
      </c>
      <c r="M222" s="47"/>
      <c r="N222" s="47"/>
    </row>
    <row r="223" spans="1:14" s="57" customFormat="1" ht="157.5">
      <c r="A223" s="36" t="s">
        <v>255</v>
      </c>
      <c r="B223" s="75" t="s">
        <v>89</v>
      </c>
      <c r="C223" s="55"/>
      <c r="D223" s="55"/>
      <c r="E223" s="55"/>
      <c r="F223" s="56">
        <f aca="true" t="shared" si="91" ref="F223:N224">F224</f>
        <v>551</v>
      </c>
      <c r="G223" s="56">
        <f t="shared" si="91"/>
        <v>551</v>
      </c>
      <c r="H223" s="56">
        <f t="shared" si="91"/>
        <v>0</v>
      </c>
      <c r="I223" s="56">
        <f t="shared" si="91"/>
        <v>573</v>
      </c>
      <c r="J223" s="56">
        <f t="shared" si="91"/>
        <v>573</v>
      </c>
      <c r="K223" s="56">
        <f t="shared" si="91"/>
        <v>0</v>
      </c>
      <c r="L223" s="56">
        <f t="shared" si="91"/>
        <v>596</v>
      </c>
      <c r="M223" s="128">
        <f t="shared" si="91"/>
        <v>596</v>
      </c>
      <c r="N223" s="56">
        <f t="shared" si="91"/>
        <v>0</v>
      </c>
    </row>
    <row r="224" spans="1:14" s="57" customFormat="1" ht="47.25">
      <c r="A224" s="58" t="s">
        <v>200</v>
      </c>
      <c r="B224" s="59" t="s">
        <v>90</v>
      </c>
      <c r="C224" s="55"/>
      <c r="D224" s="55"/>
      <c r="E224" s="55"/>
      <c r="F224" s="40">
        <f t="shared" si="91"/>
        <v>551</v>
      </c>
      <c r="G224" s="40">
        <f t="shared" si="91"/>
        <v>551</v>
      </c>
      <c r="H224" s="40">
        <f t="shared" si="91"/>
        <v>0</v>
      </c>
      <c r="I224" s="40">
        <f t="shared" si="91"/>
        <v>573</v>
      </c>
      <c r="J224" s="40">
        <f t="shared" si="91"/>
        <v>573</v>
      </c>
      <c r="K224" s="40">
        <f t="shared" si="91"/>
        <v>0</v>
      </c>
      <c r="L224" s="40">
        <f t="shared" si="91"/>
        <v>596</v>
      </c>
      <c r="M224" s="60">
        <f t="shared" si="91"/>
        <v>596</v>
      </c>
      <c r="N224" s="40">
        <f t="shared" si="91"/>
        <v>0</v>
      </c>
    </row>
    <row r="225" spans="1:14" ht="157.5">
      <c r="A225" s="44" t="s">
        <v>154</v>
      </c>
      <c r="B225" s="45" t="s">
        <v>312</v>
      </c>
      <c r="C225" s="41">
        <v>100</v>
      </c>
      <c r="D225" s="46" t="s">
        <v>547</v>
      </c>
      <c r="E225" s="46" t="s">
        <v>546</v>
      </c>
      <c r="F225" s="40">
        <f>SUM(G225:H225)</f>
        <v>551</v>
      </c>
      <c r="G225" s="47">
        <v>551</v>
      </c>
      <c r="H225" s="47"/>
      <c r="I225" s="40">
        <f>SUM(J225:K225)</f>
        <v>573</v>
      </c>
      <c r="J225" s="47">
        <v>573</v>
      </c>
      <c r="K225" s="47"/>
      <c r="L225" s="40">
        <f>SUM(M225:N225)</f>
        <v>596</v>
      </c>
      <c r="M225" s="48">
        <v>596</v>
      </c>
      <c r="N225" s="47"/>
    </row>
    <row r="226" spans="1:14" s="57" customFormat="1" ht="110.25">
      <c r="A226" s="36" t="s">
        <v>339</v>
      </c>
      <c r="B226" s="75" t="s">
        <v>27</v>
      </c>
      <c r="C226" s="55"/>
      <c r="D226" s="55"/>
      <c r="E226" s="55"/>
      <c r="F226" s="56">
        <f aca="true" t="shared" si="92" ref="F226:N226">SUM(F227,F235)</f>
        <v>69548.70000000001</v>
      </c>
      <c r="G226" s="56">
        <f t="shared" si="92"/>
        <v>25894.000000000004</v>
      </c>
      <c r="H226" s="56">
        <f t="shared" si="92"/>
        <v>43654.7</v>
      </c>
      <c r="I226" s="56">
        <f t="shared" si="92"/>
        <v>72883.5</v>
      </c>
      <c r="J226" s="56">
        <f t="shared" si="92"/>
        <v>24915.499999999996</v>
      </c>
      <c r="K226" s="56">
        <f t="shared" si="92"/>
        <v>47968</v>
      </c>
      <c r="L226" s="56">
        <f t="shared" si="92"/>
        <v>68679.7</v>
      </c>
      <c r="M226" s="128">
        <f t="shared" si="92"/>
        <v>17021.7</v>
      </c>
      <c r="N226" s="56">
        <f t="shared" si="92"/>
        <v>51658</v>
      </c>
    </row>
    <row r="227" spans="1:14" s="57" customFormat="1" ht="189">
      <c r="A227" s="36" t="s">
        <v>495</v>
      </c>
      <c r="B227" s="75" t="s">
        <v>91</v>
      </c>
      <c r="C227" s="55"/>
      <c r="D227" s="55"/>
      <c r="E227" s="55"/>
      <c r="F227" s="56">
        <f>SUM(F228,F230,F233,)</f>
        <v>48139.9</v>
      </c>
      <c r="G227" s="56">
        <f aca="true" t="shared" si="93" ref="G227:N227">SUM(G228,G230,G233,)</f>
        <v>5765.3</v>
      </c>
      <c r="H227" s="56">
        <f t="shared" si="93"/>
        <v>42374.6</v>
      </c>
      <c r="I227" s="56">
        <f t="shared" si="93"/>
        <v>53488.3</v>
      </c>
      <c r="J227" s="56">
        <f t="shared" si="93"/>
        <v>5995.3</v>
      </c>
      <c r="K227" s="56">
        <f t="shared" si="93"/>
        <v>47493</v>
      </c>
      <c r="L227" s="56">
        <f t="shared" si="93"/>
        <v>57417.3</v>
      </c>
      <c r="M227" s="56">
        <f t="shared" si="93"/>
        <v>6234.3</v>
      </c>
      <c r="N227" s="56">
        <f t="shared" si="93"/>
        <v>51183</v>
      </c>
    </row>
    <row r="228" spans="1:14" ht="63">
      <c r="A228" s="43" t="s">
        <v>374</v>
      </c>
      <c r="B228" s="85" t="s">
        <v>375</v>
      </c>
      <c r="C228" s="41"/>
      <c r="D228" s="41"/>
      <c r="E228" s="41"/>
      <c r="F228" s="40">
        <f>F229</f>
        <v>36628.6</v>
      </c>
      <c r="G228" s="40">
        <f aca="true" t="shared" si="94" ref="G228:N228">G229</f>
        <v>0</v>
      </c>
      <c r="H228" s="40">
        <f t="shared" si="94"/>
        <v>36628.6</v>
      </c>
      <c r="I228" s="40">
        <f t="shared" si="94"/>
        <v>41517</v>
      </c>
      <c r="J228" s="40">
        <f t="shared" si="94"/>
        <v>0</v>
      </c>
      <c r="K228" s="40">
        <f t="shared" si="94"/>
        <v>41517</v>
      </c>
      <c r="L228" s="40">
        <f t="shared" si="94"/>
        <v>44968</v>
      </c>
      <c r="M228" s="40">
        <f t="shared" si="94"/>
        <v>0</v>
      </c>
      <c r="N228" s="40">
        <f t="shared" si="94"/>
        <v>44968</v>
      </c>
    </row>
    <row r="229" spans="1:14" ht="78.75">
      <c r="A229" s="43" t="s">
        <v>459</v>
      </c>
      <c r="B229" s="86" t="s">
        <v>372</v>
      </c>
      <c r="C229" s="41" t="s">
        <v>883</v>
      </c>
      <c r="D229" s="41" t="s">
        <v>552</v>
      </c>
      <c r="E229" s="41" t="s">
        <v>218</v>
      </c>
      <c r="F229" s="40">
        <f>SUM(G229:H229)</f>
        <v>36628.6</v>
      </c>
      <c r="G229" s="40"/>
      <c r="H229" s="40">
        <v>36628.6</v>
      </c>
      <c r="I229" s="40">
        <f>SUM(J229:K229)</f>
        <v>41517</v>
      </c>
      <c r="J229" s="40"/>
      <c r="K229" s="40">
        <v>41517</v>
      </c>
      <c r="L229" s="40">
        <f>SUM(M229:N229)</f>
        <v>44968</v>
      </c>
      <c r="M229" s="40"/>
      <c r="N229" s="40">
        <v>44968</v>
      </c>
    </row>
    <row r="230" spans="1:14" s="57" customFormat="1" ht="47.25">
      <c r="A230" s="43" t="s">
        <v>899</v>
      </c>
      <c r="B230" s="85" t="s">
        <v>92</v>
      </c>
      <c r="C230" s="55"/>
      <c r="D230" s="55"/>
      <c r="E230" s="55"/>
      <c r="F230" s="40">
        <f aca="true" t="shared" si="95" ref="F230:N230">SUM(F231:F232)</f>
        <v>11492</v>
      </c>
      <c r="G230" s="40">
        <f t="shared" si="95"/>
        <v>5746</v>
      </c>
      <c r="H230" s="40">
        <f t="shared" si="95"/>
        <v>5746</v>
      </c>
      <c r="I230" s="40">
        <f t="shared" si="95"/>
        <v>11952</v>
      </c>
      <c r="J230" s="40">
        <f t="shared" si="95"/>
        <v>5976</v>
      </c>
      <c r="K230" s="40">
        <f t="shared" si="95"/>
        <v>5976</v>
      </c>
      <c r="L230" s="40">
        <f t="shared" si="95"/>
        <v>12430</v>
      </c>
      <c r="M230" s="60">
        <f t="shared" si="95"/>
        <v>6215</v>
      </c>
      <c r="N230" s="40">
        <f t="shared" si="95"/>
        <v>6215</v>
      </c>
    </row>
    <row r="231" spans="1:14" ht="78.75">
      <c r="A231" s="58" t="s">
        <v>592</v>
      </c>
      <c r="B231" s="86" t="s">
        <v>720</v>
      </c>
      <c r="C231" s="41" t="s">
        <v>520</v>
      </c>
      <c r="D231" s="46" t="s">
        <v>552</v>
      </c>
      <c r="E231" s="46" t="s">
        <v>218</v>
      </c>
      <c r="F231" s="40">
        <f>SUM(G231:H231)</f>
        <v>5746</v>
      </c>
      <c r="G231" s="40">
        <v>0</v>
      </c>
      <c r="H231" s="40">
        <v>5746</v>
      </c>
      <c r="I231" s="40">
        <f>SUM(J231:K231)</f>
        <v>5976</v>
      </c>
      <c r="J231" s="40">
        <v>0</v>
      </c>
      <c r="K231" s="40">
        <v>5976</v>
      </c>
      <c r="L231" s="40">
        <f>SUM(M231:N231)</f>
        <v>6215</v>
      </c>
      <c r="M231" s="40">
        <v>0</v>
      </c>
      <c r="N231" s="40">
        <v>6215</v>
      </c>
    </row>
    <row r="232" spans="1:14" ht="94.5">
      <c r="A232" s="58" t="s">
        <v>11</v>
      </c>
      <c r="B232" s="86" t="s">
        <v>314</v>
      </c>
      <c r="C232" s="41" t="s">
        <v>520</v>
      </c>
      <c r="D232" s="46" t="s">
        <v>552</v>
      </c>
      <c r="E232" s="46" t="s">
        <v>218</v>
      </c>
      <c r="F232" s="40">
        <f>SUM(G232:H232)</f>
        <v>5746</v>
      </c>
      <c r="G232" s="40">
        <v>5746</v>
      </c>
      <c r="H232" s="40">
        <v>0</v>
      </c>
      <c r="I232" s="40">
        <f>SUM(J232:K232)</f>
        <v>5976</v>
      </c>
      <c r="J232" s="40">
        <v>5976</v>
      </c>
      <c r="K232" s="40">
        <v>0</v>
      </c>
      <c r="L232" s="40">
        <f>SUM(M232:N232)</f>
        <v>6215</v>
      </c>
      <c r="M232" s="40">
        <v>6215</v>
      </c>
      <c r="N232" s="40">
        <v>0</v>
      </c>
    </row>
    <row r="233" spans="1:14" s="57" customFormat="1" ht="78.75">
      <c r="A233" s="43" t="s">
        <v>216</v>
      </c>
      <c r="B233" s="87" t="s">
        <v>215</v>
      </c>
      <c r="C233" s="55"/>
      <c r="D233" s="55"/>
      <c r="E233" s="55"/>
      <c r="F233" s="40">
        <f aca="true" t="shared" si="96" ref="F233:N233">F234</f>
        <v>19.3</v>
      </c>
      <c r="G233" s="40">
        <f t="shared" si="96"/>
        <v>19.3</v>
      </c>
      <c r="H233" s="40">
        <f t="shared" si="96"/>
        <v>0</v>
      </c>
      <c r="I233" s="40">
        <f t="shared" si="96"/>
        <v>19.3</v>
      </c>
      <c r="J233" s="40">
        <f t="shared" si="96"/>
        <v>19.3</v>
      </c>
      <c r="K233" s="40">
        <f t="shared" si="96"/>
        <v>0</v>
      </c>
      <c r="L233" s="40">
        <f t="shared" si="96"/>
        <v>19.3</v>
      </c>
      <c r="M233" s="60">
        <f t="shared" si="96"/>
        <v>19.3</v>
      </c>
      <c r="N233" s="40">
        <f t="shared" si="96"/>
        <v>0</v>
      </c>
    </row>
    <row r="234" spans="1:14" ht="110.25">
      <c r="A234" s="58" t="s">
        <v>478</v>
      </c>
      <c r="B234" s="78" t="s">
        <v>275</v>
      </c>
      <c r="C234" s="41" t="s">
        <v>520</v>
      </c>
      <c r="D234" s="46" t="s">
        <v>552</v>
      </c>
      <c r="E234" s="46" t="s">
        <v>218</v>
      </c>
      <c r="F234" s="40">
        <f>SUM(G234:H234)</f>
        <v>19.3</v>
      </c>
      <c r="G234" s="40">
        <v>19.3</v>
      </c>
      <c r="H234" s="40"/>
      <c r="I234" s="40">
        <f>SUM(J234:K234)</f>
        <v>19.3</v>
      </c>
      <c r="J234" s="40">
        <v>19.3</v>
      </c>
      <c r="K234" s="40"/>
      <c r="L234" s="40">
        <f>SUM(M234:N234)</f>
        <v>19.3</v>
      </c>
      <c r="M234" s="60">
        <v>19.3</v>
      </c>
      <c r="N234" s="40"/>
    </row>
    <row r="235" spans="1:14" ht="144" customHeight="1">
      <c r="A235" s="36" t="s">
        <v>496</v>
      </c>
      <c r="B235" s="75" t="s">
        <v>93</v>
      </c>
      <c r="C235" s="55"/>
      <c r="D235" s="55"/>
      <c r="E235" s="55"/>
      <c r="F235" s="56">
        <f aca="true" t="shared" si="97" ref="F235:N235">SUM(F236,F238,F242,F240,F244,F247)</f>
        <v>21408.800000000003</v>
      </c>
      <c r="G235" s="56">
        <f t="shared" si="97"/>
        <v>20128.700000000004</v>
      </c>
      <c r="H235" s="56">
        <f t="shared" si="97"/>
        <v>1280.1000000000001</v>
      </c>
      <c r="I235" s="56">
        <f t="shared" si="97"/>
        <v>19395.199999999997</v>
      </c>
      <c r="J235" s="56">
        <f t="shared" si="97"/>
        <v>18920.199999999997</v>
      </c>
      <c r="K235" s="56">
        <f t="shared" si="97"/>
        <v>475</v>
      </c>
      <c r="L235" s="56">
        <f t="shared" si="97"/>
        <v>11262.4</v>
      </c>
      <c r="M235" s="56">
        <f t="shared" si="97"/>
        <v>10787.4</v>
      </c>
      <c r="N235" s="56">
        <f t="shared" si="97"/>
        <v>475</v>
      </c>
    </row>
    <row r="236" spans="1:14" ht="47.25">
      <c r="A236" s="58" t="s">
        <v>802</v>
      </c>
      <c r="B236" s="85" t="s">
        <v>94</v>
      </c>
      <c r="C236" s="55"/>
      <c r="D236" s="55"/>
      <c r="E236" s="55"/>
      <c r="F236" s="40">
        <f aca="true" t="shared" si="98" ref="F236:N236">SUM(F237:F237)</f>
        <v>6581.8</v>
      </c>
      <c r="G236" s="40">
        <f t="shared" si="98"/>
        <v>6106.8</v>
      </c>
      <c r="H236" s="40">
        <f t="shared" si="98"/>
        <v>475</v>
      </c>
      <c r="I236" s="40">
        <f t="shared" si="98"/>
        <v>5639.5</v>
      </c>
      <c r="J236" s="40">
        <f t="shared" si="98"/>
        <v>5164.5</v>
      </c>
      <c r="K236" s="40">
        <f t="shared" si="98"/>
        <v>475</v>
      </c>
      <c r="L236" s="40">
        <f t="shared" si="98"/>
        <v>4183</v>
      </c>
      <c r="M236" s="40">
        <f t="shared" si="98"/>
        <v>3708</v>
      </c>
      <c r="N236" s="40">
        <f t="shared" si="98"/>
        <v>475</v>
      </c>
    </row>
    <row r="237" spans="1:14" ht="47.25">
      <c r="A237" s="65" t="s">
        <v>176</v>
      </c>
      <c r="B237" s="86" t="s">
        <v>177</v>
      </c>
      <c r="C237" s="41" t="s">
        <v>887</v>
      </c>
      <c r="D237" s="88">
        <v>10</v>
      </c>
      <c r="E237" s="46" t="s">
        <v>547</v>
      </c>
      <c r="F237" s="40">
        <f>SUM(G237:H237)</f>
        <v>6581.8</v>
      </c>
      <c r="G237" s="40">
        <v>6106.8</v>
      </c>
      <c r="H237" s="40">
        <v>475</v>
      </c>
      <c r="I237" s="40">
        <f>SUM(J237:K237)</f>
        <v>5639.5</v>
      </c>
      <c r="J237" s="40">
        <v>5164.5</v>
      </c>
      <c r="K237" s="40">
        <v>475</v>
      </c>
      <c r="L237" s="40">
        <f>SUM(M237:N237)</f>
        <v>4183</v>
      </c>
      <c r="M237" s="40">
        <v>3708</v>
      </c>
      <c r="N237" s="40">
        <v>475</v>
      </c>
    </row>
    <row r="238" spans="1:14" ht="47.25">
      <c r="A238" s="21" t="s">
        <v>243</v>
      </c>
      <c r="B238" s="85" t="s">
        <v>95</v>
      </c>
      <c r="C238" s="41"/>
      <c r="D238" s="41"/>
      <c r="E238" s="46"/>
      <c r="F238" s="40">
        <f aca="true" t="shared" si="99" ref="F238:N238">F239</f>
        <v>51</v>
      </c>
      <c r="G238" s="40">
        <f t="shared" si="99"/>
        <v>0</v>
      </c>
      <c r="H238" s="40">
        <f t="shared" si="99"/>
        <v>51</v>
      </c>
      <c r="I238" s="40">
        <f t="shared" si="99"/>
        <v>0</v>
      </c>
      <c r="J238" s="40">
        <f t="shared" si="99"/>
        <v>0</v>
      </c>
      <c r="K238" s="40">
        <f t="shared" si="99"/>
        <v>0</v>
      </c>
      <c r="L238" s="40">
        <f t="shared" si="99"/>
        <v>0</v>
      </c>
      <c r="M238" s="60">
        <f t="shared" si="99"/>
        <v>0</v>
      </c>
      <c r="N238" s="40">
        <f t="shared" si="99"/>
        <v>0</v>
      </c>
    </row>
    <row r="239" spans="1:14" ht="78.75">
      <c r="A239" s="21" t="s">
        <v>727</v>
      </c>
      <c r="B239" s="86" t="s">
        <v>253</v>
      </c>
      <c r="C239" s="41" t="s">
        <v>520</v>
      </c>
      <c r="D239" s="41" t="s">
        <v>552</v>
      </c>
      <c r="E239" s="41" t="s">
        <v>546</v>
      </c>
      <c r="F239" s="40">
        <f>SUM(G239:H239)</f>
        <v>51</v>
      </c>
      <c r="G239" s="47"/>
      <c r="H239" s="47">
        <v>51</v>
      </c>
      <c r="I239" s="40">
        <f>SUM(J239:K239)</f>
        <v>0</v>
      </c>
      <c r="J239" s="47"/>
      <c r="K239" s="47"/>
      <c r="L239" s="40">
        <f>SUM(M239:N239)</f>
        <v>0</v>
      </c>
      <c r="M239" s="48"/>
      <c r="N239" s="47"/>
    </row>
    <row r="240" spans="1:14" ht="47.25">
      <c r="A240" s="65" t="s">
        <v>718</v>
      </c>
      <c r="B240" s="85" t="s">
        <v>96</v>
      </c>
      <c r="C240" s="41"/>
      <c r="D240" s="41"/>
      <c r="E240" s="41"/>
      <c r="F240" s="40">
        <f>F241</f>
        <v>920.7</v>
      </c>
      <c r="G240" s="40">
        <f aca="true" t="shared" si="100" ref="G240:N240">G241</f>
        <v>920.7</v>
      </c>
      <c r="H240" s="40">
        <f t="shared" si="100"/>
        <v>0</v>
      </c>
      <c r="I240" s="40">
        <f t="shared" si="100"/>
        <v>0</v>
      </c>
      <c r="J240" s="40">
        <f t="shared" si="100"/>
        <v>0</v>
      </c>
      <c r="K240" s="40">
        <f t="shared" si="100"/>
        <v>0</v>
      </c>
      <c r="L240" s="40">
        <f t="shared" si="100"/>
        <v>0</v>
      </c>
      <c r="M240" s="60">
        <f t="shared" si="100"/>
        <v>0</v>
      </c>
      <c r="N240" s="40">
        <f t="shared" si="100"/>
        <v>0</v>
      </c>
    </row>
    <row r="241" spans="1:14" ht="157.5">
      <c r="A241" s="43" t="s">
        <v>351</v>
      </c>
      <c r="B241" s="86" t="s">
        <v>352</v>
      </c>
      <c r="C241" s="41" t="s">
        <v>887</v>
      </c>
      <c r="D241" s="41" t="s">
        <v>889</v>
      </c>
      <c r="E241" s="41" t="s">
        <v>218</v>
      </c>
      <c r="F241" s="40">
        <f>SUM(G241:H241)</f>
        <v>920.7</v>
      </c>
      <c r="G241" s="40">
        <v>920.7</v>
      </c>
      <c r="H241" s="47"/>
      <c r="I241" s="40">
        <f>SUM(J241:K241)</f>
        <v>0</v>
      </c>
      <c r="J241" s="47"/>
      <c r="K241" s="47"/>
      <c r="L241" s="40">
        <f>SUM(M241:N241)</f>
        <v>0</v>
      </c>
      <c r="M241" s="48"/>
      <c r="N241" s="47"/>
    </row>
    <row r="242" spans="1:14" ht="78.75">
      <c r="A242" s="43" t="s">
        <v>12</v>
      </c>
      <c r="B242" s="59" t="s">
        <v>29</v>
      </c>
      <c r="C242" s="41"/>
      <c r="D242" s="41"/>
      <c r="E242" s="41"/>
      <c r="F242" s="40">
        <f aca="true" t="shared" si="101" ref="F242:N242">F243</f>
        <v>6358.4</v>
      </c>
      <c r="G242" s="40">
        <f t="shared" si="101"/>
        <v>6358.4</v>
      </c>
      <c r="H242" s="40">
        <f t="shared" si="101"/>
        <v>0</v>
      </c>
      <c r="I242" s="40">
        <f t="shared" si="101"/>
        <v>6676.3</v>
      </c>
      <c r="J242" s="40">
        <f t="shared" si="101"/>
        <v>6676.3</v>
      </c>
      <c r="K242" s="40">
        <f t="shared" si="101"/>
        <v>0</v>
      </c>
      <c r="L242" s="40">
        <f t="shared" si="101"/>
        <v>0</v>
      </c>
      <c r="M242" s="60">
        <f t="shared" si="101"/>
        <v>0</v>
      </c>
      <c r="N242" s="40">
        <f t="shared" si="101"/>
        <v>0</v>
      </c>
    </row>
    <row r="243" spans="1:14" ht="141.75">
      <c r="A243" s="43" t="s">
        <v>717</v>
      </c>
      <c r="B243" s="45" t="s">
        <v>755</v>
      </c>
      <c r="C243" s="41" t="s">
        <v>146</v>
      </c>
      <c r="D243" s="41" t="s">
        <v>889</v>
      </c>
      <c r="E243" s="46" t="s">
        <v>547</v>
      </c>
      <c r="F243" s="40">
        <f>SUM(G243:H243)</f>
        <v>6358.4</v>
      </c>
      <c r="G243" s="40">
        <v>6358.4</v>
      </c>
      <c r="H243" s="40"/>
      <c r="I243" s="40">
        <f>SUM(J243:K243)</f>
        <v>6676.3</v>
      </c>
      <c r="J243" s="40">
        <v>6676.3</v>
      </c>
      <c r="K243" s="40"/>
      <c r="L243" s="40">
        <f>SUM(M243:N243)</f>
        <v>0</v>
      </c>
      <c r="M243" s="40"/>
      <c r="N243" s="40">
        <v>0</v>
      </c>
    </row>
    <row r="244" spans="1:14" ht="47.25">
      <c r="A244" s="58" t="s">
        <v>367</v>
      </c>
      <c r="B244" s="59" t="s">
        <v>365</v>
      </c>
      <c r="C244" s="41"/>
      <c r="D244" s="41"/>
      <c r="E244" s="46"/>
      <c r="F244" s="40">
        <f>SUM(F245:F246)</f>
        <v>2528.9</v>
      </c>
      <c r="G244" s="40">
        <f aca="true" t="shared" si="102" ref="G244:N244">SUM(G245:G246)</f>
        <v>2023.2</v>
      </c>
      <c r="H244" s="40">
        <f t="shared" si="102"/>
        <v>505.7</v>
      </c>
      <c r="I244" s="40">
        <f t="shared" si="102"/>
        <v>0</v>
      </c>
      <c r="J244" s="40">
        <f t="shared" si="102"/>
        <v>0</v>
      </c>
      <c r="K244" s="40">
        <f t="shared" si="102"/>
        <v>0</v>
      </c>
      <c r="L244" s="40">
        <f t="shared" si="102"/>
        <v>0</v>
      </c>
      <c r="M244" s="40">
        <f t="shared" si="102"/>
        <v>0</v>
      </c>
      <c r="N244" s="40">
        <f t="shared" si="102"/>
        <v>0</v>
      </c>
    </row>
    <row r="245" spans="1:14" ht="94.5">
      <c r="A245" s="58" t="s">
        <v>368</v>
      </c>
      <c r="B245" s="41" t="s">
        <v>366</v>
      </c>
      <c r="C245" s="41" t="s">
        <v>146</v>
      </c>
      <c r="D245" s="41" t="s">
        <v>219</v>
      </c>
      <c r="E245" s="41" t="s">
        <v>219</v>
      </c>
      <c r="F245" s="40">
        <f>SUM(G245:H245)</f>
        <v>2023.2</v>
      </c>
      <c r="G245" s="40">
        <v>2023.2</v>
      </c>
      <c r="H245" s="40"/>
      <c r="I245" s="40">
        <f>SUM(J245:K245)</f>
        <v>0</v>
      </c>
      <c r="J245" s="40"/>
      <c r="K245" s="40"/>
      <c r="L245" s="40">
        <f>SUM(M245:N245)</f>
        <v>0</v>
      </c>
      <c r="M245" s="40"/>
      <c r="N245" s="40"/>
    </row>
    <row r="246" spans="1:14" ht="94.5">
      <c r="A246" s="58" t="s">
        <v>368</v>
      </c>
      <c r="B246" s="41" t="s">
        <v>373</v>
      </c>
      <c r="C246" s="41" t="s">
        <v>146</v>
      </c>
      <c r="D246" s="41" t="s">
        <v>219</v>
      </c>
      <c r="E246" s="41" t="s">
        <v>219</v>
      </c>
      <c r="F246" s="40">
        <f>SUM(G246:H246)</f>
        <v>505.7</v>
      </c>
      <c r="G246" s="40"/>
      <c r="H246" s="40">
        <v>505.7</v>
      </c>
      <c r="I246" s="40">
        <f>SUM(J246:K246)</f>
        <v>0</v>
      </c>
      <c r="J246" s="40"/>
      <c r="K246" s="40"/>
      <c r="L246" s="40">
        <f>SUM(M246:N246)</f>
        <v>0</v>
      </c>
      <c r="M246" s="40"/>
      <c r="N246" s="40"/>
    </row>
    <row r="247" spans="1:14" ht="78.75">
      <c r="A247" s="43" t="s">
        <v>402</v>
      </c>
      <c r="B247" s="59" t="s">
        <v>400</v>
      </c>
      <c r="C247" s="41"/>
      <c r="D247" s="41"/>
      <c r="E247" s="41"/>
      <c r="F247" s="40">
        <f aca="true" t="shared" si="103" ref="F247:N247">F248</f>
        <v>4968</v>
      </c>
      <c r="G247" s="40">
        <f t="shared" si="103"/>
        <v>4719.6</v>
      </c>
      <c r="H247" s="40">
        <f t="shared" si="103"/>
        <v>248.4</v>
      </c>
      <c r="I247" s="40">
        <f t="shared" si="103"/>
        <v>7079.4</v>
      </c>
      <c r="J247" s="40">
        <f t="shared" si="103"/>
        <v>7079.4</v>
      </c>
      <c r="K247" s="40">
        <f t="shared" si="103"/>
        <v>0</v>
      </c>
      <c r="L247" s="40">
        <f t="shared" si="103"/>
        <v>7079.4</v>
      </c>
      <c r="M247" s="40">
        <f t="shared" si="103"/>
        <v>7079.4</v>
      </c>
      <c r="N247" s="40">
        <f t="shared" si="103"/>
        <v>0</v>
      </c>
    </row>
    <row r="248" spans="1:14" ht="78.75">
      <c r="A248" s="43" t="s">
        <v>403</v>
      </c>
      <c r="B248" s="45" t="s">
        <v>399</v>
      </c>
      <c r="C248" s="41" t="s">
        <v>887</v>
      </c>
      <c r="D248" s="41" t="s">
        <v>889</v>
      </c>
      <c r="E248" s="41" t="s">
        <v>547</v>
      </c>
      <c r="F248" s="40">
        <f>G248+H248</f>
        <v>4968</v>
      </c>
      <c r="G248" s="40">
        <v>4719.6</v>
      </c>
      <c r="H248" s="40">
        <v>248.4</v>
      </c>
      <c r="I248" s="40">
        <f>J248+K248</f>
        <v>7079.4</v>
      </c>
      <c r="J248" s="40">
        <v>7079.4</v>
      </c>
      <c r="K248" s="40"/>
      <c r="L248" s="40">
        <f>M248+N248</f>
        <v>7079.4</v>
      </c>
      <c r="M248" s="40">
        <v>7079.4</v>
      </c>
      <c r="N248" s="40"/>
    </row>
    <row r="249" spans="1:14" s="57" customFormat="1" ht="78.75">
      <c r="A249" s="36" t="s">
        <v>497</v>
      </c>
      <c r="B249" s="75" t="s">
        <v>97</v>
      </c>
      <c r="C249" s="55"/>
      <c r="D249" s="55"/>
      <c r="E249" s="55"/>
      <c r="F249" s="56">
        <f aca="true" t="shared" si="104" ref="F249:N249">SUM(F250,F253)</f>
        <v>21024.1</v>
      </c>
      <c r="G249" s="56">
        <f t="shared" si="104"/>
        <v>8.1</v>
      </c>
      <c r="H249" s="56">
        <f t="shared" si="104"/>
        <v>21016</v>
      </c>
      <c r="I249" s="56">
        <f t="shared" si="104"/>
        <v>19154.1</v>
      </c>
      <c r="J249" s="56">
        <f t="shared" si="104"/>
        <v>8.1</v>
      </c>
      <c r="K249" s="56">
        <f t="shared" si="104"/>
        <v>19146</v>
      </c>
      <c r="L249" s="56">
        <f t="shared" si="104"/>
        <v>16325</v>
      </c>
      <c r="M249" s="56">
        <f t="shared" si="104"/>
        <v>8.1</v>
      </c>
      <c r="N249" s="56">
        <f t="shared" si="104"/>
        <v>16316.9</v>
      </c>
    </row>
    <row r="250" spans="1:14" s="57" customFormat="1" ht="128.25" customHeight="1">
      <c r="A250" s="36" t="s">
        <v>498</v>
      </c>
      <c r="B250" s="75" t="s">
        <v>98</v>
      </c>
      <c r="C250" s="55"/>
      <c r="D250" s="55"/>
      <c r="E250" s="55"/>
      <c r="F250" s="56">
        <f>SUM(F251,)</f>
        <v>16697</v>
      </c>
      <c r="G250" s="56">
        <f aca="true" t="shared" si="105" ref="G250:N250">SUM(G251,)</f>
        <v>0</v>
      </c>
      <c r="H250" s="56">
        <f t="shared" si="105"/>
        <v>16697</v>
      </c>
      <c r="I250" s="56">
        <f t="shared" si="105"/>
        <v>14827</v>
      </c>
      <c r="J250" s="56">
        <f t="shared" si="105"/>
        <v>0</v>
      </c>
      <c r="K250" s="56">
        <f t="shared" si="105"/>
        <v>14827</v>
      </c>
      <c r="L250" s="56">
        <f t="shared" si="105"/>
        <v>14572</v>
      </c>
      <c r="M250" s="56">
        <f t="shared" si="105"/>
        <v>0</v>
      </c>
      <c r="N250" s="56">
        <f t="shared" si="105"/>
        <v>14572</v>
      </c>
    </row>
    <row r="251" spans="1:14" s="57" customFormat="1" ht="63">
      <c r="A251" s="58" t="s">
        <v>210</v>
      </c>
      <c r="B251" s="59" t="s">
        <v>99</v>
      </c>
      <c r="C251" s="55"/>
      <c r="D251" s="55"/>
      <c r="E251" s="55"/>
      <c r="F251" s="40">
        <f aca="true" t="shared" si="106" ref="F251:N251">SUM(F252:F252)</f>
        <v>16697</v>
      </c>
      <c r="G251" s="40">
        <f t="shared" si="106"/>
        <v>0</v>
      </c>
      <c r="H251" s="40">
        <f t="shared" si="106"/>
        <v>16697</v>
      </c>
      <c r="I251" s="40">
        <f t="shared" si="106"/>
        <v>14827</v>
      </c>
      <c r="J251" s="40">
        <f t="shared" si="106"/>
        <v>0</v>
      </c>
      <c r="K251" s="40">
        <f t="shared" si="106"/>
        <v>14827</v>
      </c>
      <c r="L251" s="40">
        <f t="shared" si="106"/>
        <v>14572</v>
      </c>
      <c r="M251" s="40">
        <f t="shared" si="106"/>
        <v>0</v>
      </c>
      <c r="N251" s="40">
        <f t="shared" si="106"/>
        <v>14572</v>
      </c>
    </row>
    <row r="252" spans="1:14" ht="110.25">
      <c r="A252" s="43" t="s">
        <v>457</v>
      </c>
      <c r="B252" s="45" t="s">
        <v>458</v>
      </c>
      <c r="C252" s="41" t="s">
        <v>883</v>
      </c>
      <c r="D252" s="46" t="s">
        <v>547</v>
      </c>
      <c r="E252" s="46" t="s">
        <v>219</v>
      </c>
      <c r="F252" s="40">
        <f>SUM(G252:H252)</f>
        <v>16697</v>
      </c>
      <c r="G252" s="40"/>
      <c r="H252" s="40">
        <v>16697</v>
      </c>
      <c r="I252" s="40">
        <f>SUM(J252:K252)</f>
        <v>14827</v>
      </c>
      <c r="J252" s="40"/>
      <c r="K252" s="40">
        <v>14827</v>
      </c>
      <c r="L252" s="40">
        <f>SUM(M252:N252)</f>
        <v>14572</v>
      </c>
      <c r="M252" s="40"/>
      <c r="N252" s="40">
        <v>14572</v>
      </c>
    </row>
    <row r="253" spans="1:14" s="57" customFormat="1" ht="141.75">
      <c r="A253" s="36" t="s">
        <v>788</v>
      </c>
      <c r="B253" s="54" t="s">
        <v>100</v>
      </c>
      <c r="C253" s="55"/>
      <c r="D253" s="55"/>
      <c r="E253" s="55"/>
      <c r="F253" s="56">
        <f>SUM(F254,F257)</f>
        <v>4327.1</v>
      </c>
      <c r="G253" s="56">
        <f aca="true" t="shared" si="107" ref="G253:N253">SUM(G254,G257)</f>
        <v>8.1</v>
      </c>
      <c r="H253" s="56">
        <f t="shared" si="107"/>
        <v>4319</v>
      </c>
      <c r="I253" s="56">
        <f t="shared" si="107"/>
        <v>4327.1</v>
      </c>
      <c r="J253" s="56">
        <f t="shared" si="107"/>
        <v>8.1</v>
      </c>
      <c r="K253" s="56">
        <f t="shared" si="107"/>
        <v>4319</v>
      </c>
      <c r="L253" s="56">
        <f t="shared" si="107"/>
        <v>1753</v>
      </c>
      <c r="M253" s="56">
        <f t="shared" si="107"/>
        <v>8.1</v>
      </c>
      <c r="N253" s="56">
        <f t="shared" si="107"/>
        <v>1744.9</v>
      </c>
    </row>
    <row r="254" spans="1:14" s="57" customFormat="1" ht="47.25">
      <c r="A254" s="58" t="s">
        <v>207</v>
      </c>
      <c r="B254" s="59" t="s">
        <v>101</v>
      </c>
      <c r="C254" s="55"/>
      <c r="D254" s="55"/>
      <c r="E254" s="55"/>
      <c r="F254" s="40">
        <f>SUM(F255:F256)</f>
        <v>3469.1</v>
      </c>
      <c r="G254" s="40">
        <f aca="true" t="shared" si="108" ref="G254:N254">SUM(G255:G256)</f>
        <v>8.1</v>
      </c>
      <c r="H254" s="40">
        <f t="shared" si="108"/>
        <v>3461</v>
      </c>
      <c r="I254" s="40">
        <f t="shared" si="108"/>
        <v>3469.1</v>
      </c>
      <c r="J254" s="40">
        <f t="shared" si="108"/>
        <v>8.1</v>
      </c>
      <c r="K254" s="40">
        <f t="shared" si="108"/>
        <v>3461</v>
      </c>
      <c r="L254" s="40">
        <f t="shared" si="108"/>
        <v>1753</v>
      </c>
      <c r="M254" s="40">
        <f t="shared" si="108"/>
        <v>8.1</v>
      </c>
      <c r="N254" s="40">
        <f t="shared" si="108"/>
        <v>1744.9</v>
      </c>
    </row>
    <row r="255" spans="1:14" ht="78.75">
      <c r="A255" s="58" t="s">
        <v>169</v>
      </c>
      <c r="B255" s="45" t="s">
        <v>313</v>
      </c>
      <c r="C255" s="41" t="s">
        <v>520</v>
      </c>
      <c r="D255" s="46" t="s">
        <v>547</v>
      </c>
      <c r="E255" s="46" t="s">
        <v>220</v>
      </c>
      <c r="F255" s="40">
        <f>SUM(G255:H255)</f>
        <v>3461</v>
      </c>
      <c r="G255" s="40">
        <v>0</v>
      </c>
      <c r="H255" s="40">
        <v>3461</v>
      </c>
      <c r="I255" s="40">
        <f>SUM(J255:K255)</f>
        <v>3461</v>
      </c>
      <c r="J255" s="40">
        <v>0</v>
      </c>
      <c r="K255" s="40">
        <v>3461</v>
      </c>
      <c r="L255" s="40">
        <f>SUM(M255:N255)</f>
        <v>1744.9</v>
      </c>
      <c r="M255" s="40">
        <v>0</v>
      </c>
      <c r="N255" s="40">
        <v>1744.9</v>
      </c>
    </row>
    <row r="256" spans="1:14" ht="236.25">
      <c r="A256" s="43" t="s">
        <v>111</v>
      </c>
      <c r="B256" s="45" t="s">
        <v>764</v>
      </c>
      <c r="C256" s="41" t="s">
        <v>518</v>
      </c>
      <c r="D256" s="46" t="s">
        <v>547</v>
      </c>
      <c r="E256" s="46" t="s">
        <v>220</v>
      </c>
      <c r="F256" s="40">
        <f>SUM(G256:H256)</f>
        <v>8.1</v>
      </c>
      <c r="G256" s="40">
        <v>8.1</v>
      </c>
      <c r="H256" s="40">
        <v>0</v>
      </c>
      <c r="I256" s="40">
        <f>SUM(J256:K256)</f>
        <v>8.1</v>
      </c>
      <c r="J256" s="40">
        <v>8.1</v>
      </c>
      <c r="K256" s="40">
        <v>0</v>
      </c>
      <c r="L256" s="40">
        <f>SUM(M256:N256)</f>
        <v>8.1</v>
      </c>
      <c r="M256" s="40">
        <v>8.1</v>
      </c>
      <c r="N256" s="40">
        <v>0</v>
      </c>
    </row>
    <row r="257" spans="1:14" ht="63">
      <c r="A257" s="43" t="s">
        <v>766</v>
      </c>
      <c r="B257" s="59" t="s">
        <v>765</v>
      </c>
      <c r="C257" s="41" t="s">
        <v>518</v>
      </c>
      <c r="D257" s="46" t="s">
        <v>547</v>
      </c>
      <c r="E257" s="46" t="s">
        <v>220</v>
      </c>
      <c r="F257" s="40">
        <f>F258</f>
        <v>858</v>
      </c>
      <c r="G257" s="40">
        <f aca="true" t="shared" si="109" ref="G257:N257">G258</f>
        <v>0</v>
      </c>
      <c r="H257" s="40">
        <f t="shared" si="109"/>
        <v>858</v>
      </c>
      <c r="I257" s="40">
        <f t="shared" si="109"/>
        <v>858</v>
      </c>
      <c r="J257" s="40">
        <f t="shared" si="109"/>
        <v>0</v>
      </c>
      <c r="K257" s="40">
        <f t="shared" si="109"/>
        <v>858</v>
      </c>
      <c r="L257" s="40">
        <f t="shared" si="109"/>
        <v>0</v>
      </c>
      <c r="M257" s="40">
        <f t="shared" si="109"/>
        <v>0</v>
      </c>
      <c r="N257" s="40">
        <f t="shared" si="109"/>
        <v>0</v>
      </c>
    </row>
    <row r="258" spans="1:14" ht="110.25">
      <c r="A258" s="65" t="s">
        <v>170</v>
      </c>
      <c r="B258" s="45" t="s">
        <v>474</v>
      </c>
      <c r="C258" s="41" t="s">
        <v>520</v>
      </c>
      <c r="D258" s="46" t="s">
        <v>547</v>
      </c>
      <c r="E258" s="46" t="s">
        <v>220</v>
      </c>
      <c r="F258" s="40">
        <f>SUM(G258:H258)</f>
        <v>858</v>
      </c>
      <c r="G258" s="40"/>
      <c r="H258" s="40">
        <v>858</v>
      </c>
      <c r="I258" s="40">
        <f>SUM(J258:K258)</f>
        <v>858</v>
      </c>
      <c r="J258" s="40"/>
      <c r="K258" s="40">
        <v>858</v>
      </c>
      <c r="L258" s="40">
        <f>SUM(M258:N258)</f>
        <v>0</v>
      </c>
      <c r="M258" s="40"/>
      <c r="N258" s="40"/>
    </row>
    <row r="259" spans="1:14" s="57" customFormat="1" ht="78.75">
      <c r="A259" s="36" t="s">
        <v>789</v>
      </c>
      <c r="B259" s="75" t="s">
        <v>102</v>
      </c>
      <c r="C259" s="55"/>
      <c r="D259" s="55"/>
      <c r="E259" s="55"/>
      <c r="F259" s="56">
        <f>SUM(F260,F265)</f>
        <v>519.1</v>
      </c>
      <c r="G259" s="56">
        <f aca="true" t="shared" si="110" ref="G259:N259">SUM(G260,G265)</f>
        <v>519.1</v>
      </c>
      <c r="H259" s="56">
        <f t="shared" si="110"/>
        <v>0</v>
      </c>
      <c r="I259" s="56">
        <f t="shared" si="110"/>
        <v>400</v>
      </c>
      <c r="J259" s="56">
        <f t="shared" si="110"/>
        <v>400</v>
      </c>
      <c r="K259" s="56">
        <f t="shared" si="110"/>
        <v>0</v>
      </c>
      <c r="L259" s="56">
        <f t="shared" si="110"/>
        <v>336.8</v>
      </c>
      <c r="M259" s="56">
        <f t="shared" si="110"/>
        <v>336.8</v>
      </c>
      <c r="N259" s="56">
        <f t="shared" si="110"/>
        <v>0</v>
      </c>
    </row>
    <row r="260" spans="1:14" s="57" customFormat="1" ht="141.75">
      <c r="A260" s="36" t="s">
        <v>790</v>
      </c>
      <c r="B260" s="75" t="s">
        <v>103</v>
      </c>
      <c r="C260" s="55"/>
      <c r="D260" s="55"/>
      <c r="E260" s="55"/>
      <c r="F260" s="56">
        <f>SUM(F261,F263)</f>
        <v>472.5</v>
      </c>
      <c r="G260" s="56">
        <f aca="true" t="shared" si="111" ref="G260:N260">SUM(G261,G263)</f>
        <v>472.5</v>
      </c>
      <c r="H260" s="56">
        <f t="shared" si="111"/>
        <v>0</v>
      </c>
      <c r="I260" s="56">
        <f t="shared" si="111"/>
        <v>400</v>
      </c>
      <c r="J260" s="56">
        <f t="shared" si="111"/>
        <v>400</v>
      </c>
      <c r="K260" s="56">
        <f t="shared" si="111"/>
        <v>0</v>
      </c>
      <c r="L260" s="56">
        <f t="shared" si="111"/>
        <v>336.8</v>
      </c>
      <c r="M260" s="56">
        <f t="shared" si="111"/>
        <v>336.8</v>
      </c>
      <c r="N260" s="56">
        <f t="shared" si="111"/>
        <v>0</v>
      </c>
    </row>
    <row r="261" spans="1:14" s="57" customFormat="1" ht="63">
      <c r="A261" s="44" t="s">
        <v>710</v>
      </c>
      <c r="B261" s="59" t="s">
        <v>679</v>
      </c>
      <c r="C261" s="55"/>
      <c r="D261" s="55"/>
      <c r="E261" s="55"/>
      <c r="F261" s="40">
        <f aca="true" t="shared" si="112" ref="F261:N261">SUM(F262:F262)</f>
        <v>81.1</v>
      </c>
      <c r="G261" s="40">
        <f t="shared" si="112"/>
        <v>81.1</v>
      </c>
      <c r="H261" s="40">
        <f t="shared" si="112"/>
        <v>0</v>
      </c>
      <c r="I261" s="40">
        <f t="shared" si="112"/>
        <v>84.3</v>
      </c>
      <c r="J261" s="40">
        <f t="shared" si="112"/>
        <v>84.3</v>
      </c>
      <c r="K261" s="40">
        <f t="shared" si="112"/>
        <v>0</v>
      </c>
      <c r="L261" s="40">
        <f t="shared" si="112"/>
        <v>84.3</v>
      </c>
      <c r="M261" s="40">
        <f t="shared" si="112"/>
        <v>84.3</v>
      </c>
      <c r="N261" s="40">
        <f t="shared" si="112"/>
        <v>0</v>
      </c>
    </row>
    <row r="262" spans="1:14" ht="246" customHeight="1">
      <c r="A262" s="44" t="s">
        <v>112</v>
      </c>
      <c r="B262" s="59" t="s">
        <v>678</v>
      </c>
      <c r="C262" s="41" t="s">
        <v>518</v>
      </c>
      <c r="D262" s="41" t="s">
        <v>547</v>
      </c>
      <c r="E262" s="41" t="s">
        <v>552</v>
      </c>
      <c r="F262" s="40">
        <f>SUM(G262:H262)</f>
        <v>81.1</v>
      </c>
      <c r="G262" s="40">
        <v>81.1</v>
      </c>
      <c r="H262" s="40"/>
      <c r="I262" s="40">
        <f>SUM(J262:K262)</f>
        <v>84.3</v>
      </c>
      <c r="J262" s="40">
        <v>84.3</v>
      </c>
      <c r="K262" s="40"/>
      <c r="L262" s="40">
        <f>SUM(M262:N262)</f>
        <v>84.3</v>
      </c>
      <c r="M262" s="40">
        <v>84.3</v>
      </c>
      <c r="N262" s="40"/>
    </row>
    <row r="263" spans="1:14" ht="63">
      <c r="A263" s="44" t="s">
        <v>408</v>
      </c>
      <c r="B263" s="59" t="s">
        <v>406</v>
      </c>
      <c r="C263" s="41"/>
      <c r="D263" s="41"/>
      <c r="E263" s="41"/>
      <c r="F263" s="40">
        <f aca="true" t="shared" si="113" ref="F263:N263">F264</f>
        <v>391.4</v>
      </c>
      <c r="G263" s="40">
        <f t="shared" si="113"/>
        <v>391.4</v>
      </c>
      <c r="H263" s="40">
        <f t="shared" si="113"/>
        <v>0</v>
      </c>
      <c r="I263" s="40">
        <f t="shared" si="113"/>
        <v>315.7</v>
      </c>
      <c r="J263" s="40">
        <f t="shared" si="113"/>
        <v>315.7</v>
      </c>
      <c r="K263" s="40">
        <f t="shared" si="113"/>
        <v>0</v>
      </c>
      <c r="L263" s="40">
        <f t="shared" si="113"/>
        <v>252.5</v>
      </c>
      <c r="M263" s="40">
        <f t="shared" si="113"/>
        <v>252.5</v>
      </c>
      <c r="N263" s="40">
        <f t="shared" si="113"/>
        <v>0</v>
      </c>
    </row>
    <row r="264" spans="1:14" ht="126">
      <c r="A264" s="44" t="s">
        <v>409</v>
      </c>
      <c r="B264" s="45" t="s">
        <v>407</v>
      </c>
      <c r="C264" s="41" t="s">
        <v>520</v>
      </c>
      <c r="D264" s="41" t="s">
        <v>547</v>
      </c>
      <c r="E264" s="41" t="s">
        <v>552</v>
      </c>
      <c r="F264" s="40">
        <f>G264+H264</f>
        <v>391.4</v>
      </c>
      <c r="G264" s="40">
        <v>391.4</v>
      </c>
      <c r="H264" s="40"/>
      <c r="I264" s="40">
        <f>J264+K264</f>
        <v>315.7</v>
      </c>
      <c r="J264" s="40">
        <v>315.7</v>
      </c>
      <c r="K264" s="40"/>
      <c r="L264" s="40">
        <f>M264+N264</f>
        <v>252.5</v>
      </c>
      <c r="M264" s="40">
        <v>252.5</v>
      </c>
      <c r="N264" s="40"/>
    </row>
    <row r="265" spans="1:14" ht="141.75">
      <c r="A265" s="21" t="s">
        <v>396</v>
      </c>
      <c r="B265" s="59" t="s">
        <v>393</v>
      </c>
      <c r="C265" s="41"/>
      <c r="D265" s="41"/>
      <c r="E265" s="41"/>
      <c r="F265" s="40">
        <f aca="true" t="shared" si="114" ref="F265:N265">F266</f>
        <v>46.6</v>
      </c>
      <c r="G265" s="40">
        <f t="shared" si="114"/>
        <v>46.6</v>
      </c>
      <c r="H265" s="40">
        <f t="shared" si="114"/>
        <v>0</v>
      </c>
      <c r="I265" s="40">
        <f t="shared" si="114"/>
        <v>0</v>
      </c>
      <c r="J265" s="40">
        <f t="shared" si="114"/>
        <v>0</v>
      </c>
      <c r="K265" s="40">
        <f t="shared" si="114"/>
        <v>0</v>
      </c>
      <c r="L265" s="40">
        <f t="shared" si="114"/>
        <v>0</v>
      </c>
      <c r="M265" s="40">
        <f t="shared" si="114"/>
        <v>0</v>
      </c>
      <c r="N265" s="40">
        <f t="shared" si="114"/>
        <v>0</v>
      </c>
    </row>
    <row r="266" spans="1:14" ht="63">
      <c r="A266" s="21" t="s">
        <v>397</v>
      </c>
      <c r="B266" s="59" t="s">
        <v>394</v>
      </c>
      <c r="C266" s="41"/>
      <c r="D266" s="41"/>
      <c r="E266" s="41"/>
      <c r="F266" s="40">
        <f aca="true" t="shared" si="115" ref="F266:N266">F267</f>
        <v>46.6</v>
      </c>
      <c r="G266" s="47">
        <f t="shared" si="115"/>
        <v>46.6</v>
      </c>
      <c r="H266" s="47">
        <f t="shared" si="115"/>
        <v>0</v>
      </c>
      <c r="I266" s="40">
        <f t="shared" si="115"/>
        <v>0</v>
      </c>
      <c r="J266" s="47">
        <f t="shared" si="115"/>
        <v>0</v>
      </c>
      <c r="K266" s="47">
        <f t="shared" si="115"/>
        <v>0</v>
      </c>
      <c r="L266" s="40">
        <f t="shared" si="115"/>
        <v>0</v>
      </c>
      <c r="M266" s="47">
        <f t="shared" si="115"/>
        <v>0</v>
      </c>
      <c r="N266" s="47">
        <f t="shared" si="115"/>
        <v>0</v>
      </c>
    </row>
    <row r="267" spans="1:14" ht="31.5">
      <c r="A267" s="21" t="s">
        <v>398</v>
      </c>
      <c r="B267" s="59" t="s">
        <v>395</v>
      </c>
      <c r="C267" s="41" t="s">
        <v>520</v>
      </c>
      <c r="D267" s="41" t="s">
        <v>221</v>
      </c>
      <c r="E267" s="41" t="s">
        <v>552</v>
      </c>
      <c r="F267" s="40">
        <f>G267+H267</f>
        <v>46.6</v>
      </c>
      <c r="G267" s="47">
        <v>46.6</v>
      </c>
      <c r="H267" s="47"/>
      <c r="I267" s="40">
        <f>J267+K267</f>
        <v>0</v>
      </c>
      <c r="J267" s="47"/>
      <c r="K267" s="47"/>
      <c r="L267" s="40">
        <f>M267+N267</f>
        <v>0</v>
      </c>
      <c r="M267" s="47"/>
      <c r="N267" s="47"/>
    </row>
    <row r="268" spans="1:14" s="57" customFormat="1" ht="63">
      <c r="A268" s="36" t="s">
        <v>791</v>
      </c>
      <c r="B268" s="75" t="s">
        <v>104</v>
      </c>
      <c r="C268" s="55"/>
      <c r="D268" s="55"/>
      <c r="E268" s="55"/>
      <c r="F268" s="56">
        <f>SUM(F269,)</f>
        <v>5544.6</v>
      </c>
      <c r="G268" s="56">
        <f aca="true" t="shared" si="116" ref="G268:N268">SUM(G269,)</f>
        <v>0</v>
      </c>
      <c r="H268" s="56">
        <f t="shared" si="116"/>
        <v>5544.6</v>
      </c>
      <c r="I268" s="56">
        <f t="shared" si="116"/>
        <v>5515.6</v>
      </c>
      <c r="J268" s="56">
        <f t="shared" si="116"/>
        <v>0</v>
      </c>
      <c r="K268" s="56">
        <f t="shared" si="116"/>
        <v>5515.6</v>
      </c>
      <c r="L268" s="56">
        <f t="shared" si="116"/>
        <v>5515.6</v>
      </c>
      <c r="M268" s="56">
        <f t="shared" si="116"/>
        <v>0</v>
      </c>
      <c r="N268" s="56">
        <f t="shared" si="116"/>
        <v>5515.6</v>
      </c>
    </row>
    <row r="269" spans="1:14" s="57" customFormat="1" ht="110.25">
      <c r="A269" s="36" t="s">
        <v>792</v>
      </c>
      <c r="B269" s="75" t="s">
        <v>105</v>
      </c>
      <c r="C269" s="55"/>
      <c r="D269" s="55"/>
      <c r="E269" s="55"/>
      <c r="F269" s="56">
        <f>SUM(F272,F270)</f>
        <v>5544.6</v>
      </c>
      <c r="G269" s="56">
        <f aca="true" t="shared" si="117" ref="G269:N269">SUM(G272,G270)</f>
        <v>0</v>
      </c>
      <c r="H269" s="56">
        <f t="shared" si="117"/>
        <v>5544.6</v>
      </c>
      <c r="I269" s="56">
        <f t="shared" si="117"/>
        <v>5515.6</v>
      </c>
      <c r="J269" s="56">
        <f t="shared" si="117"/>
        <v>0</v>
      </c>
      <c r="K269" s="56">
        <f t="shared" si="117"/>
        <v>5515.6</v>
      </c>
      <c r="L269" s="56">
        <f t="shared" si="117"/>
        <v>5515.6</v>
      </c>
      <c r="M269" s="56">
        <f t="shared" si="117"/>
        <v>0</v>
      </c>
      <c r="N269" s="56">
        <f t="shared" si="117"/>
        <v>5515.6</v>
      </c>
    </row>
    <row r="270" spans="1:14" s="57" customFormat="1" ht="110.25">
      <c r="A270" s="21" t="s">
        <v>608</v>
      </c>
      <c r="B270" s="59" t="s">
        <v>609</v>
      </c>
      <c r="C270" s="55"/>
      <c r="D270" s="46" t="s">
        <v>547</v>
      </c>
      <c r="E270" s="41" t="s">
        <v>908</v>
      </c>
      <c r="F270" s="40">
        <f>F271</f>
        <v>29</v>
      </c>
      <c r="G270" s="40">
        <f aca="true" t="shared" si="118" ref="G270:N270">G271</f>
        <v>0</v>
      </c>
      <c r="H270" s="40">
        <f t="shared" si="118"/>
        <v>29</v>
      </c>
      <c r="I270" s="40">
        <f t="shared" si="118"/>
        <v>0</v>
      </c>
      <c r="J270" s="40">
        <f t="shared" si="118"/>
        <v>0</v>
      </c>
      <c r="K270" s="40">
        <f t="shared" si="118"/>
        <v>0</v>
      </c>
      <c r="L270" s="40">
        <f t="shared" si="118"/>
        <v>0</v>
      </c>
      <c r="M270" s="40">
        <f t="shared" si="118"/>
        <v>0</v>
      </c>
      <c r="N270" s="40">
        <f t="shared" si="118"/>
        <v>0</v>
      </c>
    </row>
    <row r="271" spans="1:14" s="57" customFormat="1" ht="94.5">
      <c r="A271" s="21" t="s">
        <v>610</v>
      </c>
      <c r="B271" s="41" t="s">
        <v>611</v>
      </c>
      <c r="C271" s="41" t="s">
        <v>520</v>
      </c>
      <c r="D271" s="46" t="s">
        <v>547</v>
      </c>
      <c r="E271" s="41" t="s">
        <v>908</v>
      </c>
      <c r="F271" s="40">
        <f>SUM(G271:H271)</f>
        <v>29</v>
      </c>
      <c r="G271" s="40"/>
      <c r="H271" s="40">
        <v>29</v>
      </c>
      <c r="I271" s="40">
        <f>SUM(J271:K271)</f>
        <v>0</v>
      </c>
      <c r="J271" s="40"/>
      <c r="K271" s="40"/>
      <c r="L271" s="40">
        <f>SUM(M271:N271)</f>
        <v>0</v>
      </c>
      <c r="M271" s="40"/>
      <c r="N271" s="40"/>
    </row>
    <row r="272" spans="1:14" ht="78.75">
      <c r="A272" s="89" t="s">
        <v>265</v>
      </c>
      <c r="B272" s="59" t="s">
        <v>263</v>
      </c>
      <c r="C272" s="41"/>
      <c r="D272" s="46"/>
      <c r="E272" s="46"/>
      <c r="F272" s="40">
        <f>F273</f>
        <v>5515.6</v>
      </c>
      <c r="G272" s="40">
        <f aca="true" t="shared" si="119" ref="G272:N272">G273</f>
        <v>0</v>
      </c>
      <c r="H272" s="40">
        <f t="shared" si="119"/>
        <v>5515.6</v>
      </c>
      <c r="I272" s="40">
        <f t="shared" si="119"/>
        <v>5515.6</v>
      </c>
      <c r="J272" s="40">
        <f t="shared" si="119"/>
        <v>0</v>
      </c>
      <c r="K272" s="40">
        <f t="shared" si="119"/>
        <v>5515.6</v>
      </c>
      <c r="L272" s="40">
        <f t="shared" si="119"/>
        <v>5515.6</v>
      </c>
      <c r="M272" s="60">
        <f t="shared" si="119"/>
        <v>0</v>
      </c>
      <c r="N272" s="40">
        <f t="shared" si="119"/>
        <v>5515.6</v>
      </c>
    </row>
    <row r="273" spans="1:14" ht="94.5">
      <c r="A273" s="89" t="s">
        <v>266</v>
      </c>
      <c r="B273" s="45" t="s">
        <v>264</v>
      </c>
      <c r="C273" s="41" t="s">
        <v>520</v>
      </c>
      <c r="D273" s="41" t="s">
        <v>547</v>
      </c>
      <c r="E273" s="41" t="s">
        <v>908</v>
      </c>
      <c r="F273" s="40">
        <f>SUM(G273:H273)</f>
        <v>5515.6</v>
      </c>
      <c r="G273" s="40"/>
      <c r="H273" s="40">
        <v>5515.6</v>
      </c>
      <c r="I273" s="40">
        <f>SUM(J273:K273)</f>
        <v>5515.6</v>
      </c>
      <c r="J273" s="40"/>
      <c r="K273" s="40">
        <v>5515.6</v>
      </c>
      <c r="L273" s="40">
        <f>SUM(M273:N273)</f>
        <v>5515.6</v>
      </c>
      <c r="M273" s="40"/>
      <c r="N273" s="40">
        <v>5515.6</v>
      </c>
    </row>
    <row r="274" spans="1:14" s="57" customFormat="1" ht="63">
      <c r="A274" s="81" t="s">
        <v>612</v>
      </c>
      <c r="B274" s="54" t="s">
        <v>613</v>
      </c>
      <c r="C274" s="55"/>
      <c r="D274" s="82" t="s">
        <v>546</v>
      </c>
      <c r="E274" s="82" t="s">
        <v>547</v>
      </c>
      <c r="F274" s="56">
        <f>SUM(F275,F278)</f>
        <v>60</v>
      </c>
      <c r="G274" s="56">
        <f aca="true" t="shared" si="120" ref="G274:N274">SUM(G275,G278)</f>
        <v>0</v>
      </c>
      <c r="H274" s="56">
        <f t="shared" si="120"/>
        <v>60</v>
      </c>
      <c r="I274" s="56">
        <f t="shared" si="120"/>
        <v>0</v>
      </c>
      <c r="J274" s="56">
        <f t="shared" si="120"/>
        <v>0</v>
      </c>
      <c r="K274" s="56">
        <f t="shared" si="120"/>
        <v>0</v>
      </c>
      <c r="L274" s="56">
        <f t="shared" si="120"/>
        <v>0</v>
      </c>
      <c r="M274" s="56">
        <f t="shared" si="120"/>
        <v>0</v>
      </c>
      <c r="N274" s="56">
        <f t="shared" si="120"/>
        <v>0</v>
      </c>
    </row>
    <row r="275" spans="1:14" s="57" customFormat="1" ht="110.25">
      <c r="A275" s="81" t="s">
        <v>614</v>
      </c>
      <c r="B275" s="54" t="s">
        <v>615</v>
      </c>
      <c r="C275" s="55"/>
      <c r="D275" s="82" t="s">
        <v>546</v>
      </c>
      <c r="E275" s="82" t="s">
        <v>547</v>
      </c>
      <c r="F275" s="56">
        <f>F276</f>
        <v>50</v>
      </c>
      <c r="G275" s="56">
        <f aca="true" t="shared" si="121" ref="G275:N279">G276</f>
        <v>0</v>
      </c>
      <c r="H275" s="56">
        <f t="shared" si="121"/>
        <v>50</v>
      </c>
      <c r="I275" s="56">
        <f t="shared" si="121"/>
        <v>0</v>
      </c>
      <c r="J275" s="56">
        <f t="shared" si="121"/>
        <v>0</v>
      </c>
      <c r="K275" s="56">
        <f t="shared" si="121"/>
        <v>0</v>
      </c>
      <c r="L275" s="56">
        <f t="shared" si="121"/>
        <v>0</v>
      </c>
      <c r="M275" s="56">
        <f t="shared" si="121"/>
        <v>0</v>
      </c>
      <c r="N275" s="56">
        <f t="shared" si="121"/>
        <v>0</v>
      </c>
    </row>
    <row r="276" spans="1:14" ht="47.25">
      <c r="A276" s="43" t="s">
        <v>616</v>
      </c>
      <c r="B276" s="59" t="s">
        <v>617</v>
      </c>
      <c r="C276" s="41"/>
      <c r="D276" s="46" t="s">
        <v>546</v>
      </c>
      <c r="E276" s="46" t="s">
        <v>547</v>
      </c>
      <c r="F276" s="40">
        <f>F277</f>
        <v>50</v>
      </c>
      <c r="G276" s="40">
        <f t="shared" si="121"/>
        <v>0</v>
      </c>
      <c r="H276" s="40">
        <f t="shared" si="121"/>
        <v>50</v>
      </c>
      <c r="I276" s="40">
        <f t="shared" si="121"/>
        <v>0</v>
      </c>
      <c r="J276" s="40">
        <f t="shared" si="121"/>
        <v>0</v>
      </c>
      <c r="K276" s="40">
        <f t="shared" si="121"/>
        <v>0</v>
      </c>
      <c r="L276" s="40">
        <f t="shared" si="121"/>
        <v>0</v>
      </c>
      <c r="M276" s="40">
        <f t="shared" si="121"/>
        <v>0</v>
      </c>
      <c r="N276" s="40">
        <f t="shared" si="121"/>
        <v>0</v>
      </c>
    </row>
    <row r="277" spans="1:14" ht="94.5">
      <c r="A277" s="43" t="s">
        <v>618</v>
      </c>
      <c r="B277" s="45" t="s">
        <v>619</v>
      </c>
      <c r="C277" s="41" t="s">
        <v>520</v>
      </c>
      <c r="D277" s="46" t="s">
        <v>546</v>
      </c>
      <c r="E277" s="46" t="s">
        <v>547</v>
      </c>
      <c r="F277" s="40">
        <f>SUM(G277:H277)</f>
        <v>50</v>
      </c>
      <c r="G277" s="40"/>
      <c r="H277" s="40">
        <v>50</v>
      </c>
      <c r="I277" s="40"/>
      <c r="J277" s="40"/>
      <c r="K277" s="40"/>
      <c r="L277" s="40"/>
      <c r="M277" s="40"/>
      <c r="N277" s="40"/>
    </row>
    <row r="278" spans="1:14" ht="94.5">
      <c r="A278" s="43" t="s">
        <v>620</v>
      </c>
      <c r="B278" s="59" t="s">
        <v>623</v>
      </c>
      <c r="C278" s="41"/>
      <c r="D278" s="46" t="s">
        <v>546</v>
      </c>
      <c r="E278" s="46" t="s">
        <v>547</v>
      </c>
      <c r="F278" s="40">
        <f>F279</f>
        <v>10</v>
      </c>
      <c r="G278" s="40">
        <f aca="true" t="shared" si="122" ref="G278:N278">G279</f>
        <v>0</v>
      </c>
      <c r="H278" s="40">
        <f t="shared" si="122"/>
        <v>10</v>
      </c>
      <c r="I278" s="40">
        <f t="shared" si="122"/>
        <v>0</v>
      </c>
      <c r="J278" s="40">
        <f t="shared" si="122"/>
        <v>0</v>
      </c>
      <c r="K278" s="40">
        <f t="shared" si="122"/>
        <v>0</v>
      </c>
      <c r="L278" s="40">
        <f t="shared" si="122"/>
        <v>0</v>
      </c>
      <c r="M278" s="40">
        <f t="shared" si="122"/>
        <v>0</v>
      </c>
      <c r="N278" s="40">
        <f t="shared" si="122"/>
        <v>0</v>
      </c>
    </row>
    <row r="279" spans="1:14" ht="63">
      <c r="A279" s="44" t="s">
        <v>624</v>
      </c>
      <c r="B279" s="59" t="s">
        <v>621</v>
      </c>
      <c r="C279" s="41"/>
      <c r="D279" s="46" t="s">
        <v>546</v>
      </c>
      <c r="E279" s="46" t="s">
        <v>547</v>
      </c>
      <c r="F279" s="40">
        <f>F280</f>
        <v>10</v>
      </c>
      <c r="G279" s="40">
        <f t="shared" si="121"/>
        <v>0</v>
      </c>
      <c r="H279" s="40">
        <f t="shared" si="121"/>
        <v>10</v>
      </c>
      <c r="I279" s="40">
        <f t="shared" si="121"/>
        <v>0</v>
      </c>
      <c r="J279" s="40">
        <f t="shared" si="121"/>
        <v>0</v>
      </c>
      <c r="K279" s="40">
        <f t="shared" si="121"/>
        <v>0</v>
      </c>
      <c r="L279" s="40">
        <f t="shared" si="121"/>
        <v>0</v>
      </c>
      <c r="M279" s="40">
        <f t="shared" si="121"/>
        <v>0</v>
      </c>
      <c r="N279" s="40">
        <f t="shared" si="121"/>
        <v>0</v>
      </c>
    </row>
    <row r="280" spans="1:14" ht="94.5">
      <c r="A280" s="44" t="s">
        <v>625</v>
      </c>
      <c r="B280" s="45" t="s">
        <v>622</v>
      </c>
      <c r="C280" s="41" t="s">
        <v>520</v>
      </c>
      <c r="D280" s="46" t="s">
        <v>546</v>
      </c>
      <c r="E280" s="46" t="s">
        <v>547</v>
      </c>
      <c r="F280" s="40">
        <f>SUM(G280:H280)</f>
        <v>10</v>
      </c>
      <c r="G280" s="40"/>
      <c r="H280" s="40">
        <v>10</v>
      </c>
      <c r="I280" s="40"/>
      <c r="J280" s="40"/>
      <c r="K280" s="40"/>
      <c r="L280" s="40"/>
      <c r="M280" s="40"/>
      <c r="N280" s="40"/>
    </row>
    <row r="281" spans="1:14" s="57" customFormat="1" ht="78.75">
      <c r="A281" s="90" t="s">
        <v>911</v>
      </c>
      <c r="B281" s="91">
        <v>12</v>
      </c>
      <c r="C281" s="68"/>
      <c r="D281" s="92"/>
      <c r="E281" s="92"/>
      <c r="F281" s="56">
        <f>SUM(F282,F285)</f>
        <v>10000</v>
      </c>
      <c r="G281" s="56">
        <f aca="true" t="shared" si="123" ref="G281:N281">SUM(G282,G285)</f>
        <v>10000</v>
      </c>
      <c r="H281" s="56">
        <f t="shared" si="123"/>
        <v>0</v>
      </c>
      <c r="I281" s="56">
        <f t="shared" si="123"/>
        <v>19972.2</v>
      </c>
      <c r="J281" s="56">
        <f t="shared" si="123"/>
        <v>19972.2</v>
      </c>
      <c r="K281" s="56">
        <f t="shared" si="123"/>
        <v>0</v>
      </c>
      <c r="L281" s="56">
        <f t="shared" si="123"/>
        <v>0</v>
      </c>
      <c r="M281" s="56">
        <f t="shared" si="123"/>
        <v>0</v>
      </c>
      <c r="N281" s="56">
        <f t="shared" si="123"/>
        <v>0</v>
      </c>
    </row>
    <row r="282" spans="1:14" s="57" customFormat="1" ht="78.75">
      <c r="A282" s="90" t="s">
        <v>129</v>
      </c>
      <c r="B282" s="91" t="s">
        <v>106</v>
      </c>
      <c r="C282" s="68"/>
      <c r="D282" s="92"/>
      <c r="E282" s="92"/>
      <c r="F282" s="56">
        <f>F283</f>
        <v>0</v>
      </c>
      <c r="G282" s="56">
        <f aca="true" t="shared" si="124" ref="G282:N282">G283</f>
        <v>0</v>
      </c>
      <c r="H282" s="56">
        <f t="shared" si="124"/>
        <v>0</v>
      </c>
      <c r="I282" s="56">
        <f t="shared" si="124"/>
        <v>19972.2</v>
      </c>
      <c r="J282" s="56">
        <f t="shared" si="124"/>
        <v>19972.2</v>
      </c>
      <c r="K282" s="56">
        <f t="shared" si="124"/>
        <v>0</v>
      </c>
      <c r="L282" s="56">
        <f t="shared" si="124"/>
        <v>0</v>
      </c>
      <c r="M282" s="128">
        <f t="shared" si="124"/>
        <v>0</v>
      </c>
      <c r="N282" s="56">
        <f t="shared" si="124"/>
        <v>0</v>
      </c>
    </row>
    <row r="283" spans="1:14" ht="63">
      <c r="A283" s="93" t="s">
        <v>267</v>
      </c>
      <c r="B283" s="85" t="s">
        <v>107</v>
      </c>
      <c r="C283" s="52"/>
      <c r="D283" s="53"/>
      <c r="E283" s="53"/>
      <c r="F283" s="40">
        <f aca="true" t="shared" si="125" ref="F283:N283">SUM(F284:F284)</f>
        <v>0</v>
      </c>
      <c r="G283" s="40">
        <f t="shared" si="125"/>
        <v>0</v>
      </c>
      <c r="H283" s="40">
        <f t="shared" si="125"/>
        <v>0</v>
      </c>
      <c r="I283" s="40">
        <f t="shared" si="125"/>
        <v>19972.2</v>
      </c>
      <c r="J283" s="40">
        <f t="shared" si="125"/>
        <v>19972.2</v>
      </c>
      <c r="K283" s="40">
        <f t="shared" si="125"/>
        <v>0</v>
      </c>
      <c r="L283" s="40">
        <f t="shared" si="125"/>
        <v>0</v>
      </c>
      <c r="M283" s="60">
        <f t="shared" si="125"/>
        <v>0</v>
      </c>
      <c r="N283" s="40">
        <f t="shared" si="125"/>
        <v>0</v>
      </c>
    </row>
    <row r="284" spans="1:14" ht="126">
      <c r="A284" s="94" t="s">
        <v>258</v>
      </c>
      <c r="B284" s="78" t="s">
        <v>347</v>
      </c>
      <c r="C284" s="52" t="s">
        <v>520</v>
      </c>
      <c r="D284" s="52" t="s">
        <v>552</v>
      </c>
      <c r="E284" s="52" t="s">
        <v>218</v>
      </c>
      <c r="F284" s="40">
        <f>SUM(G284:H284)</f>
        <v>0</v>
      </c>
      <c r="G284" s="47"/>
      <c r="H284" s="47"/>
      <c r="I284" s="40">
        <f>SUM(J284:K284)</f>
        <v>19972.2</v>
      </c>
      <c r="J284" s="47">
        <v>19972.2</v>
      </c>
      <c r="K284" s="47"/>
      <c r="L284" s="40">
        <f>SUM(M284:N284)</f>
        <v>0</v>
      </c>
      <c r="M284" s="48"/>
      <c r="N284" s="47"/>
    </row>
    <row r="285" spans="1:14" s="57" customFormat="1" ht="94.5">
      <c r="A285" s="36" t="s">
        <v>383</v>
      </c>
      <c r="B285" s="91" t="s">
        <v>381</v>
      </c>
      <c r="C285" s="68"/>
      <c r="D285" s="68"/>
      <c r="E285" s="68"/>
      <c r="F285" s="56">
        <f>F286</f>
        <v>10000</v>
      </c>
      <c r="G285" s="56">
        <f aca="true" t="shared" si="126" ref="G285:N286">G286</f>
        <v>10000</v>
      </c>
      <c r="H285" s="56">
        <f t="shared" si="126"/>
        <v>0</v>
      </c>
      <c r="I285" s="56">
        <f t="shared" si="126"/>
        <v>0</v>
      </c>
      <c r="J285" s="56">
        <f t="shared" si="126"/>
        <v>0</v>
      </c>
      <c r="K285" s="56">
        <f t="shared" si="126"/>
        <v>0</v>
      </c>
      <c r="L285" s="56">
        <f t="shared" si="126"/>
        <v>0</v>
      </c>
      <c r="M285" s="56">
        <f t="shared" si="126"/>
        <v>0</v>
      </c>
      <c r="N285" s="56">
        <f t="shared" si="126"/>
        <v>0</v>
      </c>
    </row>
    <row r="286" spans="1:14" ht="126">
      <c r="A286" s="58" t="s">
        <v>384</v>
      </c>
      <c r="B286" s="85" t="s">
        <v>382</v>
      </c>
      <c r="C286" s="52"/>
      <c r="D286" s="52"/>
      <c r="E286" s="52"/>
      <c r="F286" s="40">
        <f>F287</f>
        <v>10000</v>
      </c>
      <c r="G286" s="40">
        <f t="shared" si="126"/>
        <v>10000</v>
      </c>
      <c r="H286" s="40">
        <f t="shared" si="126"/>
        <v>0</v>
      </c>
      <c r="I286" s="40">
        <f t="shared" si="126"/>
        <v>0</v>
      </c>
      <c r="J286" s="40">
        <f t="shared" si="126"/>
        <v>0</v>
      </c>
      <c r="K286" s="40">
        <f t="shared" si="126"/>
        <v>0</v>
      </c>
      <c r="L286" s="40">
        <f t="shared" si="126"/>
        <v>0</v>
      </c>
      <c r="M286" s="40">
        <f t="shared" si="126"/>
        <v>0</v>
      </c>
      <c r="N286" s="40">
        <f t="shared" si="126"/>
        <v>0</v>
      </c>
    </row>
    <row r="287" spans="1:14" ht="110.25">
      <c r="A287" s="58" t="s">
        <v>385</v>
      </c>
      <c r="B287" s="78" t="s">
        <v>380</v>
      </c>
      <c r="C287" s="52" t="s">
        <v>146</v>
      </c>
      <c r="D287" s="52" t="s">
        <v>552</v>
      </c>
      <c r="E287" s="52" t="s">
        <v>218</v>
      </c>
      <c r="F287" s="40">
        <f>SUM(G287:H287)</f>
        <v>10000</v>
      </c>
      <c r="G287" s="40">
        <v>10000</v>
      </c>
      <c r="H287" s="40"/>
      <c r="I287" s="40">
        <f>SUM(J287:K287)</f>
        <v>0</v>
      </c>
      <c r="J287" s="40"/>
      <c r="K287" s="40"/>
      <c r="L287" s="40">
        <f>SUM(M287:N287)</f>
        <v>0</v>
      </c>
      <c r="M287" s="40"/>
      <c r="N287" s="40"/>
    </row>
    <row r="288" spans="1:14" s="57" customFormat="1" ht="36.75" customHeight="1">
      <c r="A288" s="165" t="s">
        <v>159</v>
      </c>
      <c r="B288" s="54" t="s">
        <v>108</v>
      </c>
      <c r="C288" s="55"/>
      <c r="D288" s="55"/>
      <c r="E288" s="55"/>
      <c r="F288" s="56">
        <f aca="true" t="shared" si="127" ref="F288:N288">F289</f>
        <v>124216.8</v>
      </c>
      <c r="G288" s="56">
        <f t="shared" si="127"/>
        <v>19199.8</v>
      </c>
      <c r="H288" s="56">
        <f t="shared" si="127"/>
        <v>105017</v>
      </c>
      <c r="I288" s="56">
        <f t="shared" si="127"/>
        <v>126590.2</v>
      </c>
      <c r="J288" s="56">
        <f t="shared" si="127"/>
        <v>19800.7</v>
      </c>
      <c r="K288" s="56">
        <f t="shared" si="127"/>
        <v>106789.5</v>
      </c>
      <c r="L288" s="56">
        <f t="shared" si="127"/>
        <v>129878.5</v>
      </c>
      <c r="M288" s="128">
        <f t="shared" si="127"/>
        <v>20007.9</v>
      </c>
      <c r="N288" s="56">
        <f t="shared" si="127"/>
        <v>109870.59999999999</v>
      </c>
    </row>
    <row r="289" spans="1:14" s="57" customFormat="1" ht="31.5">
      <c r="A289" s="165" t="s">
        <v>160</v>
      </c>
      <c r="B289" s="54" t="s">
        <v>109</v>
      </c>
      <c r="C289" s="55"/>
      <c r="D289" s="55"/>
      <c r="E289" s="55"/>
      <c r="F289" s="56">
        <f aca="true" t="shared" si="128" ref="F289:N289">SUM(F290:F311)</f>
        <v>124216.8</v>
      </c>
      <c r="G289" s="56">
        <f t="shared" si="128"/>
        <v>19199.8</v>
      </c>
      <c r="H289" s="56">
        <f t="shared" si="128"/>
        <v>105017</v>
      </c>
      <c r="I289" s="56">
        <f t="shared" si="128"/>
        <v>126590.2</v>
      </c>
      <c r="J289" s="56">
        <f t="shared" si="128"/>
        <v>19800.7</v>
      </c>
      <c r="K289" s="56">
        <f t="shared" si="128"/>
        <v>106789.5</v>
      </c>
      <c r="L289" s="56">
        <f t="shared" si="128"/>
        <v>129878.5</v>
      </c>
      <c r="M289" s="128">
        <f t="shared" si="128"/>
        <v>20007.9</v>
      </c>
      <c r="N289" s="56">
        <f t="shared" si="128"/>
        <v>109870.59999999999</v>
      </c>
    </row>
    <row r="290" spans="1:14" ht="189">
      <c r="A290" s="58" t="s">
        <v>685</v>
      </c>
      <c r="B290" s="41" t="s">
        <v>306</v>
      </c>
      <c r="C290" s="41" t="s">
        <v>518</v>
      </c>
      <c r="D290" s="46" t="s">
        <v>546</v>
      </c>
      <c r="E290" s="46" t="s">
        <v>553</v>
      </c>
      <c r="F290" s="40">
        <f aca="true" t="shared" si="129" ref="F290:F304">SUM(G290:H290)</f>
        <v>2428</v>
      </c>
      <c r="G290" s="40"/>
      <c r="H290" s="40">
        <v>2428</v>
      </c>
      <c r="I290" s="40">
        <f aca="true" t="shared" si="130" ref="I290:I304">SUM(J290:K290)</f>
        <v>2525</v>
      </c>
      <c r="J290" s="40">
        <v>0</v>
      </c>
      <c r="K290" s="40">
        <v>2525</v>
      </c>
      <c r="L290" s="40">
        <f aca="true" t="shared" si="131" ref="L290:L304">SUM(M290:N290)</f>
        <v>2646</v>
      </c>
      <c r="M290" s="40">
        <v>0</v>
      </c>
      <c r="N290" s="40">
        <v>2646</v>
      </c>
    </row>
    <row r="291" spans="1:14" ht="173.25">
      <c r="A291" s="44" t="s">
        <v>686</v>
      </c>
      <c r="B291" s="41" t="s">
        <v>309</v>
      </c>
      <c r="C291" s="41">
        <v>100</v>
      </c>
      <c r="D291" s="46" t="s">
        <v>546</v>
      </c>
      <c r="E291" s="46" t="s">
        <v>218</v>
      </c>
      <c r="F291" s="40">
        <f t="shared" si="129"/>
        <v>1295</v>
      </c>
      <c r="G291" s="47"/>
      <c r="H291" s="47">
        <v>1295</v>
      </c>
      <c r="I291" s="40">
        <f t="shared" si="130"/>
        <v>1389</v>
      </c>
      <c r="J291" s="47"/>
      <c r="K291" s="47">
        <v>1389</v>
      </c>
      <c r="L291" s="40">
        <f t="shared" si="131"/>
        <v>1444</v>
      </c>
      <c r="M291" s="47"/>
      <c r="N291" s="47">
        <v>1444</v>
      </c>
    </row>
    <row r="292" spans="1:14" ht="78.75">
      <c r="A292" s="21" t="s">
        <v>687</v>
      </c>
      <c r="B292" s="41" t="s">
        <v>309</v>
      </c>
      <c r="C292" s="41">
        <v>200</v>
      </c>
      <c r="D292" s="46" t="s">
        <v>546</v>
      </c>
      <c r="E292" s="46" t="s">
        <v>218</v>
      </c>
      <c r="F292" s="40">
        <f t="shared" si="129"/>
        <v>90</v>
      </c>
      <c r="G292" s="47"/>
      <c r="H292" s="47">
        <v>90</v>
      </c>
      <c r="I292" s="40">
        <f t="shared" si="130"/>
        <v>71</v>
      </c>
      <c r="J292" s="47"/>
      <c r="K292" s="47">
        <v>71</v>
      </c>
      <c r="L292" s="40">
        <f t="shared" si="131"/>
        <v>75</v>
      </c>
      <c r="M292" s="47"/>
      <c r="N292" s="47">
        <v>75</v>
      </c>
    </row>
    <row r="293" spans="1:14" ht="47.25">
      <c r="A293" s="21" t="s">
        <v>178</v>
      </c>
      <c r="B293" s="41" t="s">
        <v>309</v>
      </c>
      <c r="C293" s="41" t="s">
        <v>875</v>
      </c>
      <c r="D293" s="46" t="s">
        <v>546</v>
      </c>
      <c r="E293" s="46" t="s">
        <v>218</v>
      </c>
      <c r="F293" s="40">
        <f t="shared" si="129"/>
        <v>2</v>
      </c>
      <c r="G293" s="47"/>
      <c r="H293" s="47">
        <v>2</v>
      </c>
      <c r="I293" s="40">
        <f t="shared" si="130"/>
        <v>2</v>
      </c>
      <c r="J293" s="47"/>
      <c r="K293" s="47">
        <v>2</v>
      </c>
      <c r="L293" s="40">
        <f t="shared" si="131"/>
        <v>2</v>
      </c>
      <c r="M293" s="47"/>
      <c r="N293" s="47">
        <v>2</v>
      </c>
    </row>
    <row r="294" spans="1:14" ht="173.25">
      <c r="A294" s="44" t="s">
        <v>686</v>
      </c>
      <c r="B294" s="41" t="s">
        <v>309</v>
      </c>
      <c r="C294" s="41">
        <v>100</v>
      </c>
      <c r="D294" s="46" t="s">
        <v>546</v>
      </c>
      <c r="E294" s="46" t="s">
        <v>547</v>
      </c>
      <c r="F294" s="40">
        <f t="shared" si="129"/>
        <v>45591</v>
      </c>
      <c r="G294" s="47"/>
      <c r="H294" s="47">
        <v>45591</v>
      </c>
      <c r="I294" s="40">
        <f t="shared" si="130"/>
        <v>47414</v>
      </c>
      <c r="J294" s="47"/>
      <c r="K294" s="47">
        <v>47414</v>
      </c>
      <c r="L294" s="40">
        <f t="shared" si="131"/>
        <v>49290</v>
      </c>
      <c r="M294" s="47"/>
      <c r="N294" s="47">
        <v>49290</v>
      </c>
    </row>
    <row r="295" spans="1:14" ht="141.75">
      <c r="A295" s="21" t="s">
        <v>550</v>
      </c>
      <c r="B295" s="41" t="s">
        <v>309</v>
      </c>
      <c r="C295" s="41">
        <v>200</v>
      </c>
      <c r="D295" s="46" t="s">
        <v>546</v>
      </c>
      <c r="E295" s="46" t="s">
        <v>547</v>
      </c>
      <c r="F295" s="40">
        <f t="shared" si="129"/>
        <v>5337</v>
      </c>
      <c r="G295" s="47"/>
      <c r="H295" s="47">
        <v>5337</v>
      </c>
      <c r="I295" s="40">
        <f t="shared" si="130"/>
        <v>3755.7</v>
      </c>
      <c r="J295" s="47"/>
      <c r="K295" s="47">
        <v>3755.7</v>
      </c>
      <c r="L295" s="40">
        <f t="shared" si="131"/>
        <v>3903.7</v>
      </c>
      <c r="M295" s="47"/>
      <c r="N295" s="47">
        <v>3903.7</v>
      </c>
    </row>
    <row r="296" spans="1:14" ht="63">
      <c r="A296" s="21" t="s">
        <v>688</v>
      </c>
      <c r="B296" s="41" t="s">
        <v>309</v>
      </c>
      <c r="C296" s="41">
        <v>800</v>
      </c>
      <c r="D296" s="46" t="s">
        <v>546</v>
      </c>
      <c r="E296" s="46" t="s">
        <v>547</v>
      </c>
      <c r="F296" s="40">
        <f t="shared" si="129"/>
        <v>342</v>
      </c>
      <c r="G296" s="47"/>
      <c r="H296" s="47">
        <v>342</v>
      </c>
      <c r="I296" s="40">
        <f t="shared" si="130"/>
        <v>342</v>
      </c>
      <c r="J296" s="47"/>
      <c r="K296" s="47">
        <v>342</v>
      </c>
      <c r="L296" s="40">
        <f t="shared" si="131"/>
        <v>342</v>
      </c>
      <c r="M296" s="47"/>
      <c r="N296" s="47">
        <v>342</v>
      </c>
    </row>
    <row r="297" spans="1:14" ht="173.25">
      <c r="A297" s="21" t="s">
        <v>686</v>
      </c>
      <c r="B297" s="41" t="s">
        <v>309</v>
      </c>
      <c r="C297" s="41" t="s">
        <v>518</v>
      </c>
      <c r="D297" s="46" t="s">
        <v>546</v>
      </c>
      <c r="E297" s="46" t="s">
        <v>221</v>
      </c>
      <c r="F297" s="40">
        <f t="shared" si="129"/>
        <v>12601</v>
      </c>
      <c r="G297" s="47"/>
      <c r="H297" s="47">
        <v>12601</v>
      </c>
      <c r="I297" s="40">
        <f t="shared" si="130"/>
        <v>13032</v>
      </c>
      <c r="J297" s="47"/>
      <c r="K297" s="47">
        <v>13032</v>
      </c>
      <c r="L297" s="40">
        <f t="shared" si="131"/>
        <v>13554</v>
      </c>
      <c r="M297" s="47"/>
      <c r="N297" s="47">
        <v>13554</v>
      </c>
    </row>
    <row r="298" spans="1:14" ht="78.75">
      <c r="A298" s="21" t="s">
        <v>507</v>
      </c>
      <c r="B298" s="41" t="s">
        <v>309</v>
      </c>
      <c r="C298" s="41" t="s">
        <v>520</v>
      </c>
      <c r="D298" s="46" t="s">
        <v>546</v>
      </c>
      <c r="E298" s="46" t="s">
        <v>221</v>
      </c>
      <c r="F298" s="40">
        <f t="shared" si="129"/>
        <v>1003</v>
      </c>
      <c r="G298" s="47"/>
      <c r="H298" s="47">
        <v>1003</v>
      </c>
      <c r="I298" s="40">
        <f t="shared" si="130"/>
        <v>875.8</v>
      </c>
      <c r="J298" s="47"/>
      <c r="K298" s="47">
        <v>875.8</v>
      </c>
      <c r="L298" s="40">
        <f t="shared" si="131"/>
        <v>906.4</v>
      </c>
      <c r="M298" s="47"/>
      <c r="N298" s="47">
        <v>906.4</v>
      </c>
    </row>
    <row r="299" spans="1:14" ht="47.25">
      <c r="A299" s="21" t="s">
        <v>508</v>
      </c>
      <c r="B299" s="41" t="s">
        <v>309</v>
      </c>
      <c r="C299" s="41" t="s">
        <v>875</v>
      </c>
      <c r="D299" s="46" t="s">
        <v>546</v>
      </c>
      <c r="E299" s="46" t="s">
        <v>221</v>
      </c>
      <c r="F299" s="40">
        <f t="shared" si="129"/>
        <v>15</v>
      </c>
      <c r="G299" s="47"/>
      <c r="H299" s="47">
        <v>15</v>
      </c>
      <c r="I299" s="40">
        <f t="shared" si="130"/>
        <v>15</v>
      </c>
      <c r="J299" s="47"/>
      <c r="K299" s="47">
        <v>15</v>
      </c>
      <c r="L299" s="40">
        <f t="shared" si="131"/>
        <v>15</v>
      </c>
      <c r="M299" s="47"/>
      <c r="N299" s="47">
        <v>15</v>
      </c>
    </row>
    <row r="300" spans="1:14" ht="78.75">
      <c r="A300" s="21" t="s">
        <v>689</v>
      </c>
      <c r="B300" s="41" t="s">
        <v>309</v>
      </c>
      <c r="C300" s="41">
        <v>200</v>
      </c>
      <c r="D300" s="46" t="s">
        <v>546</v>
      </c>
      <c r="E300" s="46" t="s">
        <v>578</v>
      </c>
      <c r="F300" s="40">
        <f t="shared" si="129"/>
        <v>70</v>
      </c>
      <c r="G300" s="47"/>
      <c r="H300" s="47">
        <v>70</v>
      </c>
      <c r="I300" s="40">
        <f t="shared" si="130"/>
        <v>58</v>
      </c>
      <c r="J300" s="47"/>
      <c r="K300" s="47">
        <v>58</v>
      </c>
      <c r="L300" s="40">
        <f t="shared" si="131"/>
        <v>58</v>
      </c>
      <c r="M300" s="47"/>
      <c r="N300" s="47">
        <v>58</v>
      </c>
    </row>
    <row r="301" spans="1:14" ht="110.25">
      <c r="A301" s="58" t="s">
        <v>684</v>
      </c>
      <c r="B301" s="41" t="s">
        <v>838</v>
      </c>
      <c r="C301" s="41">
        <v>100</v>
      </c>
      <c r="D301" s="46" t="s">
        <v>546</v>
      </c>
      <c r="E301" s="46" t="s">
        <v>578</v>
      </c>
      <c r="F301" s="40">
        <f t="shared" si="129"/>
        <v>1296</v>
      </c>
      <c r="G301" s="47"/>
      <c r="H301" s="47">
        <v>1296</v>
      </c>
      <c r="I301" s="40">
        <f t="shared" si="130"/>
        <v>1389</v>
      </c>
      <c r="J301" s="47"/>
      <c r="K301" s="47">
        <v>1389</v>
      </c>
      <c r="L301" s="40">
        <f t="shared" si="131"/>
        <v>1444</v>
      </c>
      <c r="M301" s="47"/>
      <c r="N301" s="47">
        <v>1444</v>
      </c>
    </row>
    <row r="302" spans="1:14" ht="204.75">
      <c r="A302" s="44" t="s">
        <v>593</v>
      </c>
      <c r="B302" s="41" t="s">
        <v>241</v>
      </c>
      <c r="C302" s="41" t="s">
        <v>518</v>
      </c>
      <c r="D302" s="41" t="s">
        <v>547</v>
      </c>
      <c r="E302" s="41" t="s">
        <v>908</v>
      </c>
      <c r="F302" s="40">
        <f t="shared" si="129"/>
        <v>27411</v>
      </c>
      <c r="G302" s="40"/>
      <c r="H302" s="47">
        <v>27411</v>
      </c>
      <c r="I302" s="40">
        <f t="shared" si="130"/>
        <v>29028</v>
      </c>
      <c r="J302" s="40"/>
      <c r="K302" s="40">
        <v>29028</v>
      </c>
      <c r="L302" s="40">
        <f t="shared" si="131"/>
        <v>30188</v>
      </c>
      <c r="M302" s="40"/>
      <c r="N302" s="40">
        <v>30188</v>
      </c>
    </row>
    <row r="303" spans="1:14" ht="126">
      <c r="A303" s="44" t="s">
        <v>164</v>
      </c>
      <c r="B303" s="41" t="s">
        <v>241</v>
      </c>
      <c r="C303" s="41" t="s">
        <v>520</v>
      </c>
      <c r="D303" s="41" t="s">
        <v>547</v>
      </c>
      <c r="E303" s="41" t="s">
        <v>908</v>
      </c>
      <c r="F303" s="40">
        <f t="shared" si="129"/>
        <v>1417</v>
      </c>
      <c r="G303" s="40"/>
      <c r="H303" s="47">
        <v>1417</v>
      </c>
      <c r="I303" s="40">
        <f t="shared" si="130"/>
        <v>1184</v>
      </c>
      <c r="J303" s="40"/>
      <c r="K303" s="40">
        <v>1184</v>
      </c>
      <c r="L303" s="40">
        <f t="shared" si="131"/>
        <v>1189</v>
      </c>
      <c r="M303" s="40"/>
      <c r="N303" s="40">
        <v>1189</v>
      </c>
    </row>
    <row r="304" spans="1:14" ht="94.5">
      <c r="A304" s="44" t="s">
        <v>165</v>
      </c>
      <c r="B304" s="41" t="s">
        <v>241</v>
      </c>
      <c r="C304" s="41" t="s">
        <v>875</v>
      </c>
      <c r="D304" s="41" t="s">
        <v>547</v>
      </c>
      <c r="E304" s="41" t="s">
        <v>908</v>
      </c>
      <c r="F304" s="40">
        <f t="shared" si="129"/>
        <v>6</v>
      </c>
      <c r="G304" s="40"/>
      <c r="H304" s="40">
        <v>6</v>
      </c>
      <c r="I304" s="40">
        <f t="shared" si="130"/>
        <v>6</v>
      </c>
      <c r="J304" s="40"/>
      <c r="K304" s="40">
        <v>6</v>
      </c>
      <c r="L304" s="40">
        <f t="shared" si="131"/>
        <v>6</v>
      </c>
      <c r="M304" s="40"/>
      <c r="N304" s="40">
        <v>6</v>
      </c>
    </row>
    <row r="305" spans="1:14" ht="78.75">
      <c r="A305" s="123" t="s">
        <v>410</v>
      </c>
      <c r="B305" s="41" t="s">
        <v>405</v>
      </c>
      <c r="C305" s="41" t="s">
        <v>520</v>
      </c>
      <c r="D305" s="41" t="s">
        <v>547</v>
      </c>
      <c r="E305" s="41" t="s">
        <v>908</v>
      </c>
      <c r="F305" s="40">
        <f>G305+H305</f>
        <v>1125.8</v>
      </c>
      <c r="G305" s="40">
        <v>975.8</v>
      </c>
      <c r="H305" s="40">
        <v>150</v>
      </c>
      <c r="I305" s="40">
        <f>J305+K305</f>
        <v>1808.2</v>
      </c>
      <c r="J305" s="40">
        <v>1574.2</v>
      </c>
      <c r="K305" s="40">
        <v>234</v>
      </c>
      <c r="L305" s="40">
        <f>M305+N305</f>
        <v>1970.1</v>
      </c>
      <c r="M305" s="40">
        <v>1731.6</v>
      </c>
      <c r="N305" s="40">
        <v>238.5</v>
      </c>
    </row>
    <row r="306" spans="1:14" ht="31.5">
      <c r="A306" s="58" t="s">
        <v>509</v>
      </c>
      <c r="B306" s="41" t="s">
        <v>318</v>
      </c>
      <c r="C306" s="41">
        <v>800</v>
      </c>
      <c r="D306" s="46" t="s">
        <v>546</v>
      </c>
      <c r="E306" s="41">
        <v>11</v>
      </c>
      <c r="F306" s="40">
        <f aca="true" t="shared" si="132" ref="F306:F311">SUM(G306:H306)</f>
        <v>1000</v>
      </c>
      <c r="G306" s="40">
        <v>0</v>
      </c>
      <c r="H306" s="40">
        <v>1000</v>
      </c>
      <c r="I306" s="40">
        <f aca="true" t="shared" si="133" ref="I306:I311">SUM(J306:K306)</f>
        <v>1000</v>
      </c>
      <c r="J306" s="40">
        <v>0</v>
      </c>
      <c r="K306" s="40">
        <v>1000</v>
      </c>
      <c r="L306" s="40">
        <f aca="true" t="shared" si="134" ref="L306:L311">SUM(M306:N306)</f>
        <v>100</v>
      </c>
      <c r="M306" s="40">
        <v>0</v>
      </c>
      <c r="N306" s="40">
        <v>100</v>
      </c>
    </row>
    <row r="307" spans="1:14" ht="47.25">
      <c r="A307" s="95" t="s">
        <v>740</v>
      </c>
      <c r="B307" s="96" t="s">
        <v>896</v>
      </c>
      <c r="C307" s="64">
        <v>600</v>
      </c>
      <c r="D307" s="52" t="s">
        <v>908</v>
      </c>
      <c r="E307" s="52" t="s">
        <v>553</v>
      </c>
      <c r="F307" s="40">
        <f t="shared" si="132"/>
        <v>494</v>
      </c>
      <c r="G307" s="47"/>
      <c r="H307" s="47">
        <v>494</v>
      </c>
      <c r="I307" s="40">
        <f t="shared" si="133"/>
        <v>0</v>
      </c>
      <c r="J307" s="47"/>
      <c r="K307" s="47"/>
      <c r="L307" s="40">
        <f t="shared" si="134"/>
        <v>0</v>
      </c>
      <c r="M307" s="48"/>
      <c r="N307" s="47"/>
    </row>
    <row r="308" spans="1:14" ht="78.75">
      <c r="A308" s="58" t="s">
        <v>795</v>
      </c>
      <c r="B308" s="45" t="s">
        <v>319</v>
      </c>
      <c r="C308" s="64">
        <v>500</v>
      </c>
      <c r="D308" s="53" t="s">
        <v>553</v>
      </c>
      <c r="E308" s="53" t="s">
        <v>218</v>
      </c>
      <c r="F308" s="40">
        <f t="shared" si="132"/>
        <v>903</v>
      </c>
      <c r="G308" s="40">
        <v>903</v>
      </c>
      <c r="H308" s="40">
        <v>0</v>
      </c>
      <c r="I308" s="40">
        <f t="shared" si="133"/>
        <v>939</v>
      </c>
      <c r="J308" s="40">
        <v>939</v>
      </c>
      <c r="K308" s="40"/>
      <c r="L308" s="40">
        <f t="shared" si="134"/>
        <v>989</v>
      </c>
      <c r="M308" s="40">
        <v>989</v>
      </c>
      <c r="N308" s="40">
        <v>0</v>
      </c>
    </row>
    <row r="309" spans="1:14" ht="157.5">
      <c r="A309" s="43" t="s">
        <v>776</v>
      </c>
      <c r="B309" s="45" t="s">
        <v>701</v>
      </c>
      <c r="C309" s="64">
        <v>200</v>
      </c>
      <c r="D309" s="53" t="s">
        <v>546</v>
      </c>
      <c r="E309" s="53" t="s">
        <v>552</v>
      </c>
      <c r="F309" s="40">
        <f t="shared" si="132"/>
        <v>35</v>
      </c>
      <c r="G309" s="47">
        <v>35</v>
      </c>
      <c r="H309" s="47"/>
      <c r="I309" s="40">
        <f t="shared" si="133"/>
        <v>1.5</v>
      </c>
      <c r="J309" s="47">
        <v>1.5</v>
      </c>
      <c r="K309" s="47"/>
      <c r="L309" s="40">
        <f t="shared" si="134"/>
        <v>1.3</v>
      </c>
      <c r="M309" s="47">
        <v>1.3</v>
      </c>
      <c r="N309" s="47"/>
    </row>
    <row r="310" spans="1:14" ht="94.5">
      <c r="A310" s="44" t="s">
        <v>794</v>
      </c>
      <c r="B310" s="45" t="s">
        <v>155</v>
      </c>
      <c r="C310" s="41" t="s">
        <v>906</v>
      </c>
      <c r="D310" s="41" t="s">
        <v>280</v>
      </c>
      <c r="E310" s="46" t="s">
        <v>546</v>
      </c>
      <c r="F310" s="40">
        <f t="shared" si="132"/>
        <v>17286</v>
      </c>
      <c r="G310" s="40">
        <v>17286</v>
      </c>
      <c r="H310" s="40"/>
      <c r="I310" s="40">
        <f t="shared" si="133"/>
        <v>17286</v>
      </c>
      <c r="J310" s="40">
        <v>17286</v>
      </c>
      <c r="K310" s="40">
        <v>0</v>
      </c>
      <c r="L310" s="40">
        <f t="shared" si="134"/>
        <v>17286</v>
      </c>
      <c r="M310" s="40">
        <v>17286</v>
      </c>
      <c r="N310" s="40">
        <v>0</v>
      </c>
    </row>
    <row r="311" spans="1:14" ht="94.5">
      <c r="A311" s="58" t="s">
        <v>121</v>
      </c>
      <c r="B311" s="45" t="s">
        <v>156</v>
      </c>
      <c r="C311" s="41" t="s">
        <v>906</v>
      </c>
      <c r="D311" s="41" t="s">
        <v>280</v>
      </c>
      <c r="E311" s="46" t="s">
        <v>546</v>
      </c>
      <c r="F311" s="40">
        <f t="shared" si="132"/>
        <v>4469</v>
      </c>
      <c r="G311" s="40"/>
      <c r="H311" s="40">
        <v>4469</v>
      </c>
      <c r="I311" s="40">
        <f t="shared" si="133"/>
        <v>4469</v>
      </c>
      <c r="J311" s="40"/>
      <c r="K311" s="40">
        <v>4469</v>
      </c>
      <c r="L311" s="40">
        <f t="shared" si="134"/>
        <v>4469</v>
      </c>
      <c r="M311" s="40"/>
      <c r="N311" s="40">
        <v>4469</v>
      </c>
    </row>
    <row r="312" spans="1:14" s="57" customFormat="1" ht="15.75">
      <c r="A312" s="98" t="s">
        <v>331</v>
      </c>
      <c r="B312" s="70"/>
      <c r="C312" s="70"/>
      <c r="D312" s="70"/>
      <c r="E312" s="70"/>
      <c r="F312" s="71">
        <f>SUM(F10,F25,F70,F168,F206,F217,F226,F249,F259,F268,F274,F281,F288)</f>
        <v>1323587.1000000003</v>
      </c>
      <c r="G312" s="71">
        <f aca="true" t="shared" si="135" ref="G312:N312">SUM(G10,G25,G70,G168,G206,G217,G226,G249,G259,G268,G274,G281,G288)</f>
        <v>816510</v>
      </c>
      <c r="H312" s="71">
        <f t="shared" si="135"/>
        <v>507077.1</v>
      </c>
      <c r="I312" s="71">
        <f t="shared" si="135"/>
        <v>1106128.4</v>
      </c>
      <c r="J312" s="71">
        <f t="shared" si="135"/>
        <v>650421.2999999998</v>
      </c>
      <c r="K312" s="71">
        <f t="shared" si="135"/>
        <v>455707.1</v>
      </c>
      <c r="L312" s="71">
        <f t="shared" si="135"/>
        <v>1119707.6999999997</v>
      </c>
      <c r="M312" s="71">
        <f t="shared" si="135"/>
        <v>668013.1</v>
      </c>
      <c r="N312" s="71">
        <f t="shared" si="135"/>
        <v>451694.6</v>
      </c>
    </row>
    <row r="313" spans="7:14" ht="15.75">
      <c r="G313" s="101"/>
      <c r="H313" s="101"/>
      <c r="J313" s="101"/>
      <c r="K313" s="101"/>
      <c r="M313" s="101"/>
      <c r="N313" s="101"/>
    </row>
    <row r="316" spans="7:14" ht="15.75">
      <c r="G316" s="101"/>
      <c r="H316" s="101"/>
      <c r="J316" s="101"/>
      <c r="K316" s="101"/>
      <c r="M316" s="101"/>
      <c r="N316" s="101"/>
    </row>
  </sheetData>
  <sheetProtection/>
  <mergeCells count="19">
    <mergeCell ref="A1:L1"/>
    <mergeCell ref="A2:L2"/>
    <mergeCell ref="A3:L3"/>
    <mergeCell ref="A6:L6"/>
    <mergeCell ref="A4:M4"/>
    <mergeCell ref="I8:I9"/>
    <mergeCell ref="J8:J9"/>
    <mergeCell ref="K8:K9"/>
    <mergeCell ref="L8:L9"/>
    <mergeCell ref="M8:M9"/>
    <mergeCell ref="N8:N9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5905511811023623" right="0" top="0.3937007874015748" bottom="0.1968503937007874" header="0" footer="0"/>
  <pageSetup firstPageNumber="144" useFirstPageNumber="1" horizontalDpi="600" verticalDpi="600" orientation="portrait" paperSize="9" scale="95" r:id="rId1"/>
  <headerFooter alignWithMargins="0">
    <oddHeader>&amp;C&amp;P</oddHeader>
  </headerFooter>
  <rowBreaks count="1" manualBreakCount="1">
    <brk id="30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33"/>
  </sheetPr>
  <dimension ref="A1:J22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9.25390625" style="10" customWidth="1"/>
    <col min="2" max="2" width="5.875" style="10" customWidth="1"/>
    <col min="3" max="3" width="6.00390625" style="10" customWidth="1"/>
    <col min="4" max="4" width="11.75390625" style="10" customWidth="1"/>
    <col min="5" max="5" width="13.375" style="10" customWidth="1"/>
    <col min="6" max="6" width="12.125" style="10" customWidth="1"/>
    <col min="7" max="7" width="9.125" style="10" customWidth="1"/>
    <col min="8" max="11" width="0" style="10" hidden="1" customWidth="1"/>
    <col min="12" max="16384" width="9.125" style="10" customWidth="1"/>
  </cols>
  <sheetData>
    <row r="1" spans="1:6" s="1" customFormat="1" ht="18.75">
      <c r="A1" s="209" t="s">
        <v>502</v>
      </c>
      <c r="B1" s="209"/>
      <c r="C1" s="209"/>
      <c r="D1" s="209"/>
      <c r="E1" s="209"/>
      <c r="F1" s="209"/>
    </row>
    <row r="2" spans="1:6" s="1" customFormat="1" ht="18.75">
      <c r="A2" s="209" t="s">
        <v>320</v>
      </c>
      <c r="B2" s="209"/>
      <c r="C2" s="209"/>
      <c r="D2" s="209"/>
      <c r="E2" s="209"/>
      <c r="F2" s="209"/>
    </row>
    <row r="3" spans="1:6" s="1" customFormat="1" ht="18.75">
      <c r="A3" s="209" t="s">
        <v>321</v>
      </c>
      <c r="B3" s="209"/>
      <c r="C3" s="209"/>
      <c r="D3" s="209"/>
      <c r="E3" s="209"/>
      <c r="F3" s="209"/>
    </row>
    <row r="4" spans="1:6" s="28" customFormat="1" ht="18.75">
      <c r="A4" s="195" t="s">
        <v>412</v>
      </c>
      <c r="B4" s="195"/>
      <c r="C4" s="195"/>
      <c r="D4" s="195"/>
      <c r="E4" s="195"/>
      <c r="F4" s="195"/>
    </row>
    <row r="5" spans="1:4" s="1" customFormat="1" ht="18.75">
      <c r="A5" s="2"/>
      <c r="B5" s="3"/>
      <c r="C5" s="3"/>
      <c r="D5" s="16"/>
    </row>
    <row r="6" spans="1:10" s="1" customFormat="1" ht="103.5" customHeight="1">
      <c r="A6" s="194" t="s">
        <v>413</v>
      </c>
      <c r="B6" s="194"/>
      <c r="C6" s="194"/>
      <c r="D6" s="194"/>
      <c r="E6" s="194"/>
      <c r="F6" s="194"/>
      <c r="H6" s="208" t="s">
        <v>348</v>
      </c>
      <c r="I6" s="208"/>
      <c r="J6" s="208"/>
    </row>
    <row r="7" spans="1:3" s="1" customFormat="1" ht="24.75" customHeight="1">
      <c r="A7" s="5"/>
      <c r="B7" s="4"/>
      <c r="C7" s="4"/>
    </row>
    <row r="8" spans="1:6" s="8" customFormat="1" ht="15.75">
      <c r="A8" s="6"/>
      <c r="B8" s="7"/>
      <c r="C8" s="7"/>
      <c r="D8" s="207" t="s">
        <v>323</v>
      </c>
      <c r="E8" s="207"/>
      <c r="F8" s="207"/>
    </row>
    <row r="9" spans="1:6" s="8" customFormat="1" ht="15.75">
      <c r="A9" s="214" t="s">
        <v>324</v>
      </c>
      <c r="B9" s="210" t="s">
        <v>326</v>
      </c>
      <c r="C9" s="210" t="s">
        <v>327</v>
      </c>
      <c r="D9" s="211" t="s">
        <v>349</v>
      </c>
      <c r="E9" s="211" t="s">
        <v>654</v>
      </c>
      <c r="F9" s="211" t="s">
        <v>390</v>
      </c>
    </row>
    <row r="10" spans="1:6" ht="12.75" customHeight="1">
      <c r="A10" s="214"/>
      <c r="B10" s="210"/>
      <c r="C10" s="210"/>
      <c r="D10" s="212"/>
      <c r="E10" s="212"/>
      <c r="F10" s="212"/>
    </row>
    <row r="11" spans="1:6" ht="10.5" customHeight="1">
      <c r="A11" s="214"/>
      <c r="B11" s="210"/>
      <c r="C11" s="210"/>
      <c r="D11" s="213"/>
      <c r="E11" s="213"/>
      <c r="F11" s="213"/>
    </row>
    <row r="12" spans="1:6" s="15" customFormat="1" ht="15.75">
      <c r="A12" s="11" t="s">
        <v>551</v>
      </c>
      <c r="B12" s="14"/>
      <c r="C12" s="14"/>
      <c r="D12" s="23">
        <f>SUM(D13,D16,D19,D21)</f>
        <v>308348.30000000005</v>
      </c>
      <c r="E12" s="23">
        <f>SUM(E13,E16,E19,E21)</f>
        <v>78299.7</v>
      </c>
      <c r="F12" s="23">
        <f>SUM(F13,F16,F19,F21)</f>
        <v>91224.9</v>
      </c>
    </row>
    <row r="13" spans="1:6" s="15" customFormat="1" ht="15.75">
      <c r="A13" s="11" t="s">
        <v>882</v>
      </c>
      <c r="B13" s="14" t="s">
        <v>578</v>
      </c>
      <c r="C13" s="17"/>
      <c r="D13" s="37">
        <f>SUM(D14:D15)</f>
        <v>244670</v>
      </c>
      <c r="E13" s="23">
        <f>SUM(E14:E15)</f>
        <v>24544</v>
      </c>
      <c r="F13" s="23">
        <f>SUM(F14:F15)</f>
        <v>83559</v>
      </c>
    </row>
    <row r="14" spans="1:6" s="15" customFormat="1" ht="15.75">
      <c r="A14" s="21" t="s">
        <v>283</v>
      </c>
      <c r="B14" s="9" t="s">
        <v>578</v>
      </c>
      <c r="C14" s="9" t="s">
        <v>546</v>
      </c>
      <c r="D14" s="22">
        <v>120275</v>
      </c>
      <c r="E14" s="22">
        <v>8999</v>
      </c>
      <c r="F14" s="22"/>
    </row>
    <row r="15" spans="1:6" ht="15.75">
      <c r="A15" s="12" t="s">
        <v>284</v>
      </c>
      <c r="B15" s="9" t="s">
        <v>578</v>
      </c>
      <c r="C15" s="9" t="s">
        <v>553</v>
      </c>
      <c r="D15" s="22">
        <v>124395</v>
      </c>
      <c r="E15" s="24">
        <v>15545</v>
      </c>
      <c r="F15" s="24">
        <v>83559</v>
      </c>
    </row>
    <row r="16" spans="1:6" s="15" customFormat="1" ht="15.75">
      <c r="A16" s="13" t="s">
        <v>288</v>
      </c>
      <c r="B16" s="14" t="s">
        <v>220</v>
      </c>
      <c r="C16" s="17"/>
      <c r="D16" s="37">
        <f>SUM(D17:D18)</f>
        <v>49823</v>
      </c>
      <c r="E16" s="23">
        <f>SUM(E17:E18)</f>
        <v>40000</v>
      </c>
      <c r="F16" s="23">
        <f>SUM(F17:F18)</f>
        <v>586.5</v>
      </c>
    </row>
    <row r="17" spans="1:6" ht="15.75">
      <c r="A17" s="12" t="s">
        <v>289</v>
      </c>
      <c r="B17" s="9" t="s">
        <v>220</v>
      </c>
      <c r="C17" s="9" t="s">
        <v>546</v>
      </c>
      <c r="D17" s="22">
        <v>43063</v>
      </c>
      <c r="E17" s="24">
        <v>40000</v>
      </c>
      <c r="F17" s="24">
        <v>0</v>
      </c>
    </row>
    <row r="18" spans="1:6" ht="31.5">
      <c r="A18" s="21" t="s">
        <v>290</v>
      </c>
      <c r="B18" s="9" t="s">
        <v>220</v>
      </c>
      <c r="C18" s="9" t="s">
        <v>547</v>
      </c>
      <c r="D18" s="22">
        <v>6760</v>
      </c>
      <c r="E18" s="22">
        <v>0</v>
      </c>
      <c r="F18" s="24">
        <v>586.5</v>
      </c>
    </row>
    <row r="19" spans="1:6" s="15" customFormat="1" ht="15.75">
      <c r="A19" s="36" t="s">
        <v>369</v>
      </c>
      <c r="B19" s="14" t="s">
        <v>219</v>
      </c>
      <c r="C19" s="14" t="s">
        <v>650</v>
      </c>
      <c r="D19" s="37">
        <f>D20</f>
        <v>2528.9</v>
      </c>
      <c r="E19" s="37">
        <f>E20</f>
        <v>0</v>
      </c>
      <c r="F19" s="37">
        <f>F20</f>
        <v>0</v>
      </c>
    </row>
    <row r="20" spans="1:6" ht="31.5">
      <c r="A20" s="36" t="s">
        <v>370</v>
      </c>
      <c r="B20" s="9" t="s">
        <v>651</v>
      </c>
      <c r="C20" s="9" t="s">
        <v>219</v>
      </c>
      <c r="D20" s="22">
        <v>2528.9</v>
      </c>
      <c r="E20" s="22">
        <v>0</v>
      </c>
      <c r="F20" s="24">
        <v>0</v>
      </c>
    </row>
    <row r="21" spans="1:6" s="15" customFormat="1" ht="15.75">
      <c r="A21" s="11" t="s">
        <v>884</v>
      </c>
      <c r="B21" s="18">
        <v>10</v>
      </c>
      <c r="C21" s="19"/>
      <c r="D21" s="63">
        <f>D22</f>
        <v>11326.4</v>
      </c>
      <c r="E21" s="25">
        <f>E22</f>
        <v>13755.7</v>
      </c>
      <c r="F21" s="25">
        <f>F22</f>
        <v>7079.4</v>
      </c>
    </row>
    <row r="22" spans="1:6" ht="15.75">
      <c r="A22" s="12" t="s">
        <v>888</v>
      </c>
      <c r="B22" s="20">
        <v>10</v>
      </c>
      <c r="C22" s="20" t="s">
        <v>547</v>
      </c>
      <c r="D22" s="47">
        <v>11326.4</v>
      </c>
      <c r="E22" s="26">
        <v>13755.7</v>
      </c>
      <c r="F22" s="26">
        <v>7079.4</v>
      </c>
    </row>
  </sheetData>
  <sheetProtection/>
  <mergeCells count="13">
    <mergeCell ref="C9:C11"/>
    <mergeCell ref="E9:E11"/>
    <mergeCell ref="F9:F11"/>
    <mergeCell ref="A9:A11"/>
    <mergeCell ref="B9:B11"/>
    <mergeCell ref="D9:D11"/>
    <mergeCell ref="A6:F6"/>
    <mergeCell ref="D8:F8"/>
    <mergeCell ref="H6:J6"/>
    <mergeCell ref="A1:F1"/>
    <mergeCell ref="A2:F2"/>
    <mergeCell ref="A3:F3"/>
    <mergeCell ref="A4:F4"/>
  </mergeCells>
  <printOptions/>
  <pageMargins left="0.984251968503937" right="0" top="0.5905511811023623" bottom="0.1968503937007874" header="0" footer="0"/>
  <pageSetup firstPageNumber="189" useFirstPageNumber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4.25390625" style="132" customWidth="1"/>
    <col min="2" max="2" width="57.75390625" style="146" customWidth="1"/>
    <col min="3" max="3" width="10.875" style="147" customWidth="1"/>
    <col min="4" max="4" width="11.375" style="8" customWidth="1"/>
    <col min="5" max="5" width="10.875" style="8" customWidth="1"/>
    <col min="6" max="16384" width="9.125" style="8" customWidth="1"/>
  </cols>
  <sheetData>
    <row r="1" spans="1:5" s="1" customFormat="1" ht="18.75" customHeight="1">
      <c r="A1" s="209" t="s">
        <v>227</v>
      </c>
      <c r="B1" s="209"/>
      <c r="C1" s="209"/>
      <c r="D1" s="209"/>
      <c r="E1" s="209"/>
    </row>
    <row r="2" spans="1:5" s="1" customFormat="1" ht="18.75" customHeight="1">
      <c r="A2" s="209" t="s">
        <v>320</v>
      </c>
      <c r="B2" s="209"/>
      <c r="C2" s="209"/>
      <c r="D2" s="209"/>
      <c r="E2" s="209"/>
    </row>
    <row r="3" spans="1:5" s="1" customFormat="1" ht="18.75" customHeight="1">
      <c r="A3" s="209" t="s">
        <v>321</v>
      </c>
      <c r="B3" s="209"/>
      <c r="C3" s="209"/>
      <c r="D3" s="209"/>
      <c r="E3" s="209"/>
    </row>
    <row r="4" spans="1:5" s="1" customFormat="1" ht="18.75" customHeight="1">
      <c r="A4" s="209" t="s">
        <v>455</v>
      </c>
      <c r="B4" s="209"/>
      <c r="C4" s="209"/>
      <c r="D4" s="209"/>
      <c r="E4" s="209"/>
    </row>
    <row r="5" spans="1:5" s="1" customFormat="1" ht="18.75" customHeight="1">
      <c r="A5" s="130"/>
      <c r="B5" s="130"/>
      <c r="C5" s="130"/>
      <c r="D5" s="16"/>
      <c r="E5" s="16"/>
    </row>
    <row r="6" spans="1:5" s="1" customFormat="1" ht="51" customHeight="1">
      <c r="A6" s="220" t="s">
        <v>456</v>
      </c>
      <c r="B6" s="220"/>
      <c r="C6" s="220"/>
      <c r="D6" s="220"/>
      <c r="E6" s="220"/>
    </row>
    <row r="7" spans="1:3" s="1" customFormat="1" ht="18.75">
      <c r="A7" s="221"/>
      <c r="B7" s="221"/>
      <c r="C7" s="221"/>
    </row>
    <row r="8" spans="2:5" ht="15.75">
      <c r="B8" s="6"/>
      <c r="C8" s="215" t="s">
        <v>323</v>
      </c>
      <c r="D8" s="215"/>
      <c r="E8" s="215"/>
    </row>
    <row r="9" spans="1:5" s="10" customFormat="1" ht="12.75" customHeight="1">
      <c r="A9" s="216" t="s">
        <v>376</v>
      </c>
      <c r="B9" s="214" t="s">
        <v>324</v>
      </c>
      <c r="C9" s="217" t="s">
        <v>349</v>
      </c>
      <c r="D9" s="217" t="s">
        <v>654</v>
      </c>
      <c r="E9" s="219" t="s">
        <v>390</v>
      </c>
    </row>
    <row r="10" spans="1:5" s="10" customFormat="1" ht="14.25" customHeight="1">
      <c r="A10" s="216"/>
      <c r="B10" s="214"/>
      <c r="C10" s="218"/>
      <c r="D10" s="218"/>
      <c r="E10" s="219"/>
    </row>
    <row r="11" spans="1:5" s="10" customFormat="1" ht="12.75">
      <c r="A11" s="133">
        <v>1</v>
      </c>
      <c r="B11" s="9" t="s">
        <v>418</v>
      </c>
      <c r="C11" s="134">
        <v>3</v>
      </c>
      <c r="D11" s="134">
        <v>4</v>
      </c>
      <c r="E11" s="134">
        <v>5</v>
      </c>
    </row>
    <row r="12" spans="1:5" ht="15.75">
      <c r="A12" s="135"/>
      <c r="B12" s="131" t="s">
        <v>419</v>
      </c>
      <c r="C12" s="136"/>
      <c r="D12" s="136"/>
      <c r="E12" s="136"/>
    </row>
    <row r="13" spans="1:5" ht="81" customHeight="1">
      <c r="A13" s="135" t="s">
        <v>378</v>
      </c>
      <c r="B13" s="137" t="s">
        <v>420</v>
      </c>
      <c r="C13" s="167">
        <v>14697</v>
      </c>
      <c r="D13" s="167">
        <v>14827</v>
      </c>
      <c r="E13" s="167">
        <v>14572</v>
      </c>
    </row>
    <row r="14" spans="1:5" ht="33.75" customHeight="1">
      <c r="A14" s="135"/>
      <c r="B14" s="138" t="s">
        <v>421</v>
      </c>
      <c r="C14" s="168">
        <f>SUM(C13:C13)</f>
        <v>14697</v>
      </c>
      <c r="D14" s="168">
        <f>SUM(D13:D13)</f>
        <v>14827</v>
      </c>
      <c r="E14" s="168">
        <f>SUM(E13:E13)</f>
        <v>14572</v>
      </c>
    </row>
    <row r="15" spans="1:5" ht="15.75">
      <c r="A15" s="135" t="s">
        <v>422</v>
      </c>
      <c r="B15" s="137" t="s">
        <v>423</v>
      </c>
      <c r="C15" s="167">
        <v>2000</v>
      </c>
      <c r="D15" s="167"/>
      <c r="E15" s="167"/>
    </row>
    <row r="16" spans="1:5" ht="31.5">
      <c r="A16" s="135" t="s">
        <v>424</v>
      </c>
      <c r="B16" s="137" t="s">
        <v>425</v>
      </c>
      <c r="C16" s="167"/>
      <c r="D16" s="167"/>
      <c r="E16" s="167"/>
    </row>
    <row r="17" spans="1:5" s="142" customFormat="1" ht="15.75">
      <c r="A17" s="140"/>
      <c r="B17" s="141" t="s">
        <v>426</v>
      </c>
      <c r="C17" s="168">
        <f>SUM(C16,C14,C15)</f>
        <v>16697</v>
      </c>
      <c r="D17" s="168">
        <f>SUM(D16,D14,D15)</f>
        <v>14827</v>
      </c>
      <c r="E17" s="168">
        <f>SUM(E16,E14,E15)</f>
        <v>14572</v>
      </c>
    </row>
    <row r="18" spans="1:5" ht="15.75">
      <c r="A18" s="135"/>
      <c r="B18" s="131" t="s">
        <v>427</v>
      </c>
      <c r="C18" s="168"/>
      <c r="D18" s="168"/>
      <c r="E18" s="168"/>
    </row>
    <row r="19" spans="1:5" ht="31.5">
      <c r="A19" s="135" t="s">
        <v>378</v>
      </c>
      <c r="B19" s="166" t="s">
        <v>468</v>
      </c>
      <c r="C19" s="167">
        <v>16697</v>
      </c>
      <c r="D19" s="167">
        <v>14827</v>
      </c>
      <c r="E19" s="167">
        <v>14572</v>
      </c>
    </row>
    <row r="20" spans="1:5" ht="47.25">
      <c r="A20" s="135" t="s">
        <v>422</v>
      </c>
      <c r="B20" s="73" t="s">
        <v>428</v>
      </c>
      <c r="C20" s="167"/>
      <c r="D20" s="167"/>
      <c r="E20" s="167"/>
    </row>
    <row r="21" spans="1:5" ht="47.25">
      <c r="A21" s="135" t="s">
        <v>424</v>
      </c>
      <c r="B21" s="143" t="s">
        <v>429</v>
      </c>
      <c r="C21" s="136"/>
      <c r="D21" s="136"/>
      <c r="E21" s="136"/>
    </row>
    <row r="22" spans="1:5" ht="15.75">
      <c r="A22" s="135" t="s">
        <v>430</v>
      </c>
      <c r="B22" s="144" t="s">
        <v>431</v>
      </c>
      <c r="C22" s="139"/>
      <c r="D22" s="139"/>
      <c r="E22" s="139"/>
    </row>
    <row r="23" spans="1:5" ht="15.75">
      <c r="A23" s="135"/>
      <c r="B23" s="145" t="s">
        <v>432</v>
      </c>
      <c r="C23" s="136">
        <f>SUM(C19:C22)</f>
        <v>16697</v>
      </c>
      <c r="D23" s="136">
        <f>SUM(D19:D22)</f>
        <v>14827</v>
      </c>
      <c r="E23" s="136">
        <f>SUM(E19:E22)</f>
        <v>14572</v>
      </c>
    </row>
  </sheetData>
  <sheetProtection/>
  <mergeCells count="12">
    <mergeCell ref="A1:E1"/>
    <mergeCell ref="A2:E2"/>
    <mergeCell ref="A3:E3"/>
    <mergeCell ref="A4:E4"/>
    <mergeCell ref="A6:E6"/>
    <mergeCell ref="A7:C7"/>
    <mergeCell ref="C8:E8"/>
    <mergeCell ref="A9:A10"/>
    <mergeCell ref="B9:B10"/>
    <mergeCell ref="C9:C10"/>
    <mergeCell ref="D9:D10"/>
    <mergeCell ref="E9:E10"/>
  </mergeCells>
  <printOptions/>
  <pageMargins left="0.7086614173228347" right="0.11811023622047245" top="0.35433070866141736" bottom="0.15748031496062992" header="0.31496062992125984" footer="0.31496062992125984"/>
  <pageSetup firstPageNumber="190" useFirstPageNumber="1" horizontalDpi="600" verticalDpi="600" orientation="portrait" paperSize="9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C1" sqref="C1:F6"/>
    </sheetView>
  </sheetViews>
  <sheetFormatPr defaultColWidth="9.00390625" defaultRowHeight="12.75"/>
  <cols>
    <col min="1" max="1" width="1.875" style="1" customWidth="1"/>
    <col min="2" max="2" width="7.875" style="1" customWidth="1"/>
    <col min="3" max="3" width="42.75390625" style="162" customWidth="1"/>
    <col min="4" max="4" width="11.125" style="1" customWidth="1"/>
    <col min="5" max="5" width="11.375" style="1" customWidth="1"/>
    <col min="6" max="6" width="11.25390625" style="1" customWidth="1"/>
    <col min="7" max="7" width="9.125" style="1" customWidth="1"/>
    <col min="8" max="9" width="0" style="1" hidden="1" customWidth="1"/>
    <col min="10" max="16384" width="9.125" style="1" customWidth="1"/>
  </cols>
  <sheetData>
    <row r="1" spans="3:6" ht="18.75">
      <c r="C1" s="229" t="s">
        <v>228</v>
      </c>
      <c r="D1" s="229"/>
      <c r="E1" s="229"/>
      <c r="F1" s="229"/>
    </row>
    <row r="2" spans="3:6" ht="18.75">
      <c r="C2" s="229" t="s">
        <v>320</v>
      </c>
      <c r="D2" s="229"/>
      <c r="E2" s="229"/>
      <c r="F2" s="229"/>
    </row>
    <row r="3" spans="3:6" ht="18.75">
      <c r="C3" s="229" t="s">
        <v>321</v>
      </c>
      <c r="D3" s="229"/>
      <c r="E3" s="229"/>
      <c r="F3" s="229"/>
    </row>
    <row r="4" spans="3:6" ht="18.75">
      <c r="C4" s="229" t="s">
        <v>453</v>
      </c>
      <c r="D4" s="229"/>
      <c r="E4" s="229"/>
      <c r="F4" s="229"/>
    </row>
    <row r="5" spans="3:4" ht="18.75">
      <c r="C5" s="158"/>
      <c r="D5" s="148"/>
    </row>
    <row r="6" spans="3:6" ht="18.75">
      <c r="C6" s="229" t="s">
        <v>433</v>
      </c>
      <c r="D6" s="229"/>
      <c r="E6" s="229"/>
      <c r="F6" s="229"/>
    </row>
    <row r="7" spans="2:6" ht="18.75">
      <c r="B7" s="230"/>
      <c r="C7" s="230"/>
      <c r="D7" s="230"/>
      <c r="E7" s="230"/>
      <c r="F7" s="230"/>
    </row>
    <row r="8" spans="2:6" ht="72.75" customHeight="1">
      <c r="B8" s="222" t="s">
        <v>454</v>
      </c>
      <c r="C8" s="222"/>
      <c r="D8" s="222"/>
      <c r="E8" s="222"/>
      <c r="F8" s="222"/>
    </row>
    <row r="9" spans="2:4" ht="18.75">
      <c r="B9" s="125"/>
      <c r="C9" s="159"/>
      <c r="D9" s="125"/>
    </row>
    <row r="10" spans="2:6" ht="18.75">
      <c r="B10" s="125"/>
      <c r="C10" s="159"/>
      <c r="F10" s="150" t="s">
        <v>323</v>
      </c>
    </row>
    <row r="11" spans="2:6" ht="18.75">
      <c r="B11" s="223" t="s">
        <v>376</v>
      </c>
      <c r="C11" s="225" t="s">
        <v>377</v>
      </c>
      <c r="D11" s="227" t="s">
        <v>349</v>
      </c>
      <c r="E11" s="227" t="s">
        <v>654</v>
      </c>
      <c r="F11" s="227" t="s">
        <v>390</v>
      </c>
    </row>
    <row r="12" spans="2:6" ht="18.75">
      <c r="B12" s="224"/>
      <c r="C12" s="226"/>
      <c r="D12" s="228"/>
      <c r="E12" s="228"/>
      <c r="F12" s="228"/>
    </row>
    <row r="13" spans="2:9" ht="18.75">
      <c r="B13" s="151" t="s">
        <v>378</v>
      </c>
      <c r="C13" s="160" t="s">
        <v>434</v>
      </c>
      <c r="D13" s="124">
        <v>2397</v>
      </c>
      <c r="E13" s="124">
        <v>2183</v>
      </c>
      <c r="F13" s="124">
        <v>2183</v>
      </c>
      <c r="H13" s="1">
        <f>D13/7/846</f>
        <v>0.40476190476190477</v>
      </c>
      <c r="I13" s="1">
        <f>E13/7/846</f>
        <v>0.3686254643701452</v>
      </c>
    </row>
    <row r="14" spans="2:9" ht="18.75">
      <c r="B14" s="151" t="s">
        <v>422</v>
      </c>
      <c r="C14" s="126" t="s">
        <v>435</v>
      </c>
      <c r="D14" s="124">
        <v>2867</v>
      </c>
      <c r="E14" s="124">
        <v>2619</v>
      </c>
      <c r="F14" s="124">
        <v>2619</v>
      </c>
      <c r="H14" s="1">
        <f>D14/7/1054</f>
        <v>0.3885876931417728</v>
      </c>
      <c r="I14" s="1">
        <f>E14/7/1054</f>
        <v>0.3549742477636216</v>
      </c>
    </row>
    <row r="15" spans="2:9" ht="37.5">
      <c r="B15" s="151" t="s">
        <v>424</v>
      </c>
      <c r="C15" s="126" t="s">
        <v>436</v>
      </c>
      <c r="D15" s="124">
        <v>2018</v>
      </c>
      <c r="E15" s="124">
        <v>1767</v>
      </c>
      <c r="F15" s="124">
        <v>1767</v>
      </c>
      <c r="H15" s="1">
        <f>D15/7/980</f>
        <v>0.29416909620991255</v>
      </c>
      <c r="I15" s="1">
        <f>E15/7/980</f>
        <v>0.2575801749271137</v>
      </c>
    </row>
    <row r="16" spans="2:9" ht="22.5" customHeight="1">
      <c r="B16" s="151" t="s">
        <v>430</v>
      </c>
      <c r="C16" s="126" t="s">
        <v>437</v>
      </c>
      <c r="D16" s="124">
        <v>5009</v>
      </c>
      <c r="E16" s="124">
        <v>5346</v>
      </c>
      <c r="F16" s="124">
        <v>5346</v>
      </c>
      <c r="H16" s="1">
        <f>D16/7/1162</f>
        <v>0.6158101794934842</v>
      </c>
      <c r="I16" s="1">
        <f>E16/7/1162</f>
        <v>0.6572412097369068</v>
      </c>
    </row>
    <row r="17" spans="2:9" ht="18.75">
      <c r="B17" s="151" t="s">
        <v>438</v>
      </c>
      <c r="C17" s="126" t="s">
        <v>439</v>
      </c>
      <c r="D17" s="124">
        <v>3189</v>
      </c>
      <c r="E17" s="124">
        <v>3384</v>
      </c>
      <c r="F17" s="124">
        <v>3384</v>
      </c>
      <c r="H17" s="1">
        <f>D17/7/915</f>
        <v>0.49789227166276345</v>
      </c>
      <c r="I17" s="1">
        <f>E17/7/915</f>
        <v>0.5283372365339578</v>
      </c>
    </row>
    <row r="18" spans="2:9" ht="18.75">
      <c r="B18" s="151" t="s">
        <v>440</v>
      </c>
      <c r="C18" s="126" t="s">
        <v>441</v>
      </c>
      <c r="D18" s="124">
        <v>3238</v>
      </c>
      <c r="E18" s="124">
        <v>3425</v>
      </c>
      <c r="F18" s="124">
        <v>3425</v>
      </c>
      <c r="H18" s="1">
        <f>D18/7/1030</f>
        <v>0.44909847434119277</v>
      </c>
      <c r="I18" s="1">
        <f>E18/7/1030</f>
        <v>0.4750346740638003</v>
      </c>
    </row>
    <row r="19" spans="2:9" ht="18.75">
      <c r="B19" s="151" t="s">
        <v>442</v>
      </c>
      <c r="C19" s="126" t="s">
        <v>443</v>
      </c>
      <c r="D19" s="124">
        <v>3037</v>
      </c>
      <c r="E19" s="124">
        <v>3031</v>
      </c>
      <c r="F19" s="124">
        <v>3031</v>
      </c>
      <c r="H19" s="1">
        <f>D19/7/750</f>
        <v>0.5784761904761905</v>
      </c>
      <c r="I19" s="1">
        <f>E19/7/750</f>
        <v>0.5773333333333334</v>
      </c>
    </row>
    <row r="20" spans="2:6" ht="37.5">
      <c r="B20" s="151" t="s">
        <v>444</v>
      </c>
      <c r="C20" s="126" t="s">
        <v>445</v>
      </c>
      <c r="D20" s="153">
        <v>0</v>
      </c>
      <c r="E20" s="153">
        <v>0</v>
      </c>
      <c r="F20" s="153">
        <v>0</v>
      </c>
    </row>
    <row r="21" spans="2:6" ht="18.75">
      <c r="B21" s="124"/>
      <c r="C21" s="161" t="s">
        <v>379</v>
      </c>
      <c r="D21" s="154">
        <f>SUM(D13:D20)</f>
        <v>21755</v>
      </c>
      <c r="E21" s="154">
        <f>SUM(E13:E20)</f>
        <v>21755</v>
      </c>
      <c r="F21" s="154">
        <f>SUM(F13:F20)</f>
        <v>21755</v>
      </c>
    </row>
  </sheetData>
  <sheetProtection/>
  <mergeCells count="12">
    <mergeCell ref="C6:F6"/>
    <mergeCell ref="C1:F1"/>
    <mergeCell ref="C2:F2"/>
    <mergeCell ref="C3:F3"/>
    <mergeCell ref="C4:F4"/>
    <mergeCell ref="B7:F7"/>
    <mergeCell ref="B8:F8"/>
    <mergeCell ref="B11:B12"/>
    <mergeCell ref="C11:C12"/>
    <mergeCell ref="D11:D12"/>
    <mergeCell ref="E11:E12"/>
    <mergeCell ref="F11:F12"/>
  </mergeCells>
  <printOptions/>
  <pageMargins left="0.984251968503937" right="0" top="0.5905511811023623" bottom="0.1968503937007874" header="0" footer="0"/>
  <pageSetup firstPageNumber="191" useFirstPageNumber="1" horizontalDpi="600" verticalDpi="600" orientation="portrait" paperSize="9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">
      <selection activeCell="C4" sqref="C4:F4"/>
    </sheetView>
  </sheetViews>
  <sheetFormatPr defaultColWidth="9.00390625" defaultRowHeight="12.75"/>
  <cols>
    <col min="1" max="1" width="2.625" style="1" customWidth="1"/>
    <col min="2" max="2" width="5.75390625" style="1" customWidth="1"/>
    <col min="3" max="3" width="46.625" style="1" customWidth="1"/>
    <col min="4" max="4" width="11.875" style="1" customWidth="1"/>
    <col min="5" max="5" width="11.375" style="1" customWidth="1"/>
    <col min="6" max="6" width="12.125" style="1" customWidth="1"/>
    <col min="7" max="16384" width="9.125" style="1" customWidth="1"/>
  </cols>
  <sheetData>
    <row r="1" spans="3:6" ht="18.75">
      <c r="C1" s="229" t="s">
        <v>228</v>
      </c>
      <c r="D1" s="229"/>
      <c r="E1" s="229"/>
      <c r="F1" s="229"/>
    </row>
    <row r="2" spans="3:6" ht="18.75">
      <c r="C2" s="229" t="s">
        <v>320</v>
      </c>
      <c r="D2" s="229"/>
      <c r="E2" s="229"/>
      <c r="F2" s="229"/>
    </row>
    <row r="3" spans="3:6" ht="18.75">
      <c r="C3" s="229" t="s">
        <v>321</v>
      </c>
      <c r="D3" s="229"/>
      <c r="E3" s="229"/>
      <c r="F3" s="229"/>
    </row>
    <row r="4" spans="3:6" ht="18.75">
      <c r="C4" s="229" t="s">
        <v>453</v>
      </c>
      <c r="D4" s="229"/>
      <c r="E4" s="229"/>
      <c r="F4" s="229"/>
    </row>
    <row r="5" spans="3:4" ht="18.75">
      <c r="C5" s="158"/>
      <c r="D5" s="148"/>
    </row>
    <row r="6" spans="3:6" ht="18.75">
      <c r="C6" s="229" t="s">
        <v>229</v>
      </c>
      <c r="D6" s="229"/>
      <c r="E6" s="229"/>
      <c r="F6" s="229"/>
    </row>
    <row r="8" spans="2:6" ht="18.75">
      <c r="B8" s="230" t="s">
        <v>446</v>
      </c>
      <c r="C8" s="230"/>
      <c r="D8" s="230"/>
      <c r="E8" s="230"/>
      <c r="F8" s="230"/>
    </row>
    <row r="9" spans="2:6" ht="18.75">
      <c r="B9" s="230" t="s">
        <v>447</v>
      </c>
      <c r="C9" s="230"/>
      <c r="D9" s="230"/>
      <c r="E9" s="230"/>
      <c r="F9" s="230"/>
    </row>
    <row r="10" spans="2:6" ht="18.75">
      <c r="B10" s="230" t="s">
        <v>448</v>
      </c>
      <c r="C10" s="230"/>
      <c r="D10" s="230"/>
      <c r="E10" s="230"/>
      <c r="F10" s="230"/>
    </row>
    <row r="11" spans="2:6" ht="18.75">
      <c r="B11" s="230" t="s">
        <v>449</v>
      </c>
      <c r="C11" s="230"/>
      <c r="D11" s="230"/>
      <c r="E11" s="230"/>
      <c r="F11" s="230"/>
    </row>
    <row r="12" spans="2:6" ht="18.75">
      <c r="B12" s="230" t="s">
        <v>452</v>
      </c>
      <c r="C12" s="230"/>
      <c r="D12" s="230"/>
      <c r="E12" s="230"/>
      <c r="F12" s="230"/>
    </row>
    <row r="13" spans="2:4" ht="30" customHeight="1">
      <c r="B13" s="149"/>
      <c r="C13" s="149"/>
      <c r="D13" s="149"/>
    </row>
    <row r="14" spans="2:6" ht="18.75">
      <c r="B14" s="125"/>
      <c r="C14" s="125"/>
      <c r="D14" s="207" t="s">
        <v>323</v>
      </c>
      <c r="E14" s="207"/>
      <c r="F14" s="207"/>
    </row>
    <row r="15" spans="2:6" ht="18.75">
      <c r="B15" s="231" t="s">
        <v>376</v>
      </c>
      <c r="C15" s="223" t="s">
        <v>377</v>
      </c>
      <c r="D15" s="233" t="s">
        <v>349</v>
      </c>
      <c r="E15" s="233" t="s">
        <v>654</v>
      </c>
      <c r="F15" s="233" t="s">
        <v>390</v>
      </c>
    </row>
    <row r="16" spans="2:6" ht="18.75">
      <c r="B16" s="232"/>
      <c r="C16" s="224"/>
      <c r="D16" s="234"/>
      <c r="E16" s="234"/>
      <c r="F16" s="234"/>
    </row>
    <row r="17" spans="2:6" ht="18.75">
      <c r="B17" s="151" t="s">
        <v>378</v>
      </c>
      <c r="C17" s="152" t="s">
        <v>434</v>
      </c>
      <c r="D17" s="155">
        <v>94</v>
      </c>
      <c r="E17" s="155">
        <v>96</v>
      </c>
      <c r="F17" s="155">
        <v>101</v>
      </c>
    </row>
    <row r="18" spans="2:6" ht="18.75">
      <c r="B18" s="151" t="s">
        <v>422</v>
      </c>
      <c r="C18" s="124" t="s">
        <v>435</v>
      </c>
      <c r="D18" s="155">
        <v>94</v>
      </c>
      <c r="E18" s="155">
        <v>96</v>
      </c>
      <c r="F18" s="155">
        <v>101</v>
      </c>
    </row>
    <row r="19" spans="2:6" ht="18.75">
      <c r="B19" s="151" t="s">
        <v>424</v>
      </c>
      <c r="C19" s="124" t="s">
        <v>436</v>
      </c>
      <c r="D19" s="155">
        <v>94</v>
      </c>
      <c r="E19" s="155">
        <v>96</v>
      </c>
      <c r="F19" s="155">
        <v>101</v>
      </c>
    </row>
    <row r="20" spans="2:6" ht="18.75">
      <c r="B20" s="151" t="s">
        <v>430</v>
      </c>
      <c r="C20" s="124" t="s">
        <v>437</v>
      </c>
      <c r="D20" s="155">
        <v>94</v>
      </c>
      <c r="E20" s="155">
        <v>96</v>
      </c>
      <c r="F20" s="155">
        <v>101</v>
      </c>
    </row>
    <row r="21" spans="2:6" ht="18.75">
      <c r="B21" s="151" t="s">
        <v>438</v>
      </c>
      <c r="C21" s="124" t="s">
        <v>439</v>
      </c>
      <c r="D21" s="155">
        <v>94</v>
      </c>
      <c r="E21" s="155">
        <v>96</v>
      </c>
      <c r="F21" s="155">
        <v>101</v>
      </c>
    </row>
    <row r="22" spans="2:6" ht="18.75">
      <c r="B22" s="151" t="s">
        <v>440</v>
      </c>
      <c r="C22" s="124" t="s">
        <v>441</v>
      </c>
      <c r="D22" s="155">
        <v>94</v>
      </c>
      <c r="E22" s="155">
        <v>96</v>
      </c>
      <c r="F22" s="155">
        <v>101</v>
      </c>
    </row>
    <row r="23" spans="2:6" ht="18.75">
      <c r="B23" s="151" t="s">
        <v>442</v>
      </c>
      <c r="C23" s="124" t="s">
        <v>443</v>
      </c>
      <c r="D23" s="155">
        <v>94</v>
      </c>
      <c r="E23" s="155">
        <v>96</v>
      </c>
      <c r="F23" s="155">
        <v>101</v>
      </c>
    </row>
    <row r="24" spans="2:6" ht="37.5">
      <c r="B24" s="151" t="s">
        <v>444</v>
      </c>
      <c r="C24" s="126" t="s">
        <v>445</v>
      </c>
      <c r="D24" s="156">
        <v>245</v>
      </c>
      <c r="E24" s="156">
        <v>267</v>
      </c>
      <c r="F24" s="156">
        <v>282</v>
      </c>
    </row>
    <row r="25" spans="2:6" ht="18.75">
      <c r="B25" s="124"/>
      <c r="C25" s="154" t="s">
        <v>379</v>
      </c>
      <c r="D25" s="157">
        <f>SUM(D17:D24)</f>
        <v>903</v>
      </c>
      <c r="E25" s="157">
        <f>SUM(E17:E24)</f>
        <v>939</v>
      </c>
      <c r="F25" s="157">
        <f>SUM(F17:F24)</f>
        <v>989</v>
      </c>
    </row>
    <row r="26" spans="4:6" ht="18.75">
      <c r="D26" s="28"/>
      <c r="E26" s="28"/>
      <c r="F26" s="28"/>
    </row>
    <row r="27" spans="4:6" ht="18.75">
      <c r="D27" s="28"/>
      <c r="E27" s="28"/>
      <c r="F27" s="28"/>
    </row>
  </sheetData>
  <sheetProtection/>
  <mergeCells count="16">
    <mergeCell ref="C1:F1"/>
    <mergeCell ref="C2:F2"/>
    <mergeCell ref="C3:F3"/>
    <mergeCell ref="C4:F4"/>
    <mergeCell ref="B8:F8"/>
    <mergeCell ref="B9:F9"/>
    <mergeCell ref="B10:F10"/>
    <mergeCell ref="C6:F6"/>
    <mergeCell ref="B11:F11"/>
    <mergeCell ref="B12:F12"/>
    <mergeCell ref="D14:F14"/>
    <mergeCell ref="B15:B16"/>
    <mergeCell ref="C15:C16"/>
    <mergeCell ref="D15:D16"/>
    <mergeCell ref="E15:E16"/>
    <mergeCell ref="F15:F16"/>
  </mergeCells>
  <printOptions/>
  <pageMargins left="0.984251968503937" right="0" top="0.5905511811023623" bottom="0.1968503937007874" header="0" footer="0"/>
  <pageSetup firstPageNumber="191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ufbp_budg1</cp:lastModifiedBy>
  <cp:lastPrinted>2021-11-25T13:04:59Z</cp:lastPrinted>
  <dcterms:created xsi:type="dcterms:W3CDTF">2015-11-11T12:43:13Z</dcterms:created>
  <dcterms:modified xsi:type="dcterms:W3CDTF">2021-11-30T11:59:37Z</dcterms:modified>
  <cp:category/>
  <cp:version/>
  <cp:contentType/>
  <cp:contentStatus/>
</cp:coreProperties>
</file>